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1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463" i="3" l="1"/>
  <c r="F463" i="3"/>
  <c r="G463" i="3"/>
  <c r="H463" i="3"/>
  <c r="I463" i="3"/>
  <c r="J463" i="3"/>
  <c r="E464" i="3"/>
  <c r="F464" i="3"/>
  <c r="G464" i="3"/>
  <c r="H464" i="3"/>
  <c r="I464" i="3"/>
  <c r="J464" i="3"/>
  <c r="L464" i="3"/>
  <c r="E465" i="3"/>
  <c r="F465" i="3"/>
  <c r="G465" i="3"/>
  <c r="H465" i="3"/>
  <c r="I465" i="3"/>
  <c r="J465" i="3"/>
  <c r="L465" i="3"/>
  <c r="E466" i="3"/>
  <c r="K466" i="3" s="1"/>
  <c r="F466" i="3"/>
  <c r="G466" i="3"/>
  <c r="H466" i="3"/>
  <c r="L466" i="3" s="1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L468" i="3"/>
  <c r="E469" i="3"/>
  <c r="F469" i="3"/>
  <c r="G469" i="3"/>
  <c r="H469" i="3"/>
  <c r="L469" i="3" s="1"/>
  <c r="I469" i="3"/>
  <c r="J469" i="3"/>
  <c r="E470" i="3"/>
  <c r="K470" i="3" s="1"/>
  <c r="F470" i="3"/>
  <c r="G470" i="3"/>
  <c r="H470" i="3"/>
  <c r="L470" i="3" s="1"/>
  <c r="I470" i="3"/>
  <c r="J470" i="3"/>
  <c r="E471" i="3"/>
  <c r="F471" i="3"/>
  <c r="G471" i="3"/>
  <c r="H471" i="3"/>
  <c r="I471" i="3"/>
  <c r="J471" i="3"/>
  <c r="L471" i="3" s="1"/>
  <c r="E472" i="3"/>
  <c r="F472" i="3"/>
  <c r="G472" i="3"/>
  <c r="H472" i="3"/>
  <c r="I472" i="3"/>
  <c r="J472" i="3"/>
  <c r="E473" i="3"/>
  <c r="F473" i="3"/>
  <c r="G473" i="3"/>
  <c r="H473" i="3"/>
  <c r="I473" i="3"/>
  <c r="J473" i="3"/>
  <c r="L473" i="3" s="1"/>
  <c r="E474" i="3"/>
  <c r="F474" i="3"/>
  <c r="G474" i="3"/>
  <c r="H474" i="3"/>
  <c r="L474" i="3" s="1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L481" i="3"/>
  <c r="E482" i="3"/>
  <c r="F482" i="3"/>
  <c r="G482" i="3"/>
  <c r="H482" i="3"/>
  <c r="L482" i="3" s="1"/>
  <c r="I482" i="3"/>
  <c r="J482" i="3"/>
  <c r="E483" i="3"/>
  <c r="K483" i="3" s="1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L485" i="3" s="1"/>
  <c r="J485" i="3"/>
  <c r="E486" i="3"/>
  <c r="F486" i="3"/>
  <c r="G486" i="3"/>
  <c r="H486" i="3"/>
  <c r="L486" i="3" s="1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L489" i="3"/>
  <c r="E490" i="3"/>
  <c r="F490" i="3"/>
  <c r="G490" i="3"/>
  <c r="H490" i="3"/>
  <c r="L490" i="3" s="1"/>
  <c r="I490" i="3"/>
  <c r="J490" i="3"/>
  <c r="E491" i="3"/>
  <c r="K491" i="3" s="1"/>
  <c r="F491" i="3"/>
  <c r="G491" i="3"/>
  <c r="H491" i="3"/>
  <c r="I491" i="3"/>
  <c r="L491" i="3" s="1"/>
  <c r="J491" i="3"/>
  <c r="E492" i="3"/>
  <c r="F492" i="3"/>
  <c r="G492" i="3"/>
  <c r="H492" i="3"/>
  <c r="I492" i="3"/>
  <c r="J492" i="3"/>
  <c r="L492" i="3" s="1"/>
  <c r="E493" i="3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L495" i="3" s="1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L497" i="3" s="1"/>
  <c r="J497" i="3"/>
  <c r="E498" i="3"/>
  <c r="F498" i="3"/>
  <c r="G498" i="3"/>
  <c r="H498" i="3"/>
  <c r="L498" i="3" s="1"/>
  <c r="I498" i="3"/>
  <c r="J498" i="3"/>
  <c r="E499" i="3"/>
  <c r="F499" i="3"/>
  <c r="G499" i="3"/>
  <c r="H499" i="3"/>
  <c r="I499" i="3"/>
  <c r="J499" i="3"/>
  <c r="L499" i="3"/>
  <c r="E500" i="3"/>
  <c r="F500" i="3"/>
  <c r="G500" i="3"/>
  <c r="H500" i="3"/>
  <c r="I500" i="3"/>
  <c r="J500" i="3"/>
  <c r="E501" i="3"/>
  <c r="F501" i="3"/>
  <c r="G501" i="3"/>
  <c r="H501" i="3"/>
  <c r="L501" i="3" s="1"/>
  <c r="I501" i="3"/>
  <c r="J501" i="3"/>
  <c r="E502" i="3"/>
  <c r="F502" i="3"/>
  <c r="G502" i="3"/>
  <c r="H502" i="3"/>
  <c r="I502" i="3"/>
  <c r="J502" i="3"/>
  <c r="L502" i="3"/>
  <c r="E503" i="3"/>
  <c r="K503" i="3" s="1"/>
  <c r="F503" i="3"/>
  <c r="G503" i="3"/>
  <c r="H503" i="3"/>
  <c r="I503" i="3"/>
  <c r="J503" i="3"/>
  <c r="E504" i="3"/>
  <c r="F504" i="3"/>
  <c r="G504" i="3"/>
  <c r="H504" i="3"/>
  <c r="I504" i="3"/>
  <c r="J504" i="3"/>
  <c r="L504" i="3" s="1"/>
  <c r="E505" i="3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 s="1"/>
  <c r="E508" i="3"/>
  <c r="F508" i="3"/>
  <c r="G508" i="3"/>
  <c r="H508" i="3"/>
  <c r="I508" i="3"/>
  <c r="J508" i="3"/>
  <c r="E509" i="3"/>
  <c r="F509" i="3"/>
  <c r="G509" i="3"/>
  <c r="H509" i="3"/>
  <c r="L509" i="3" s="1"/>
  <c r="I509" i="3"/>
  <c r="J509" i="3"/>
  <c r="E510" i="3"/>
  <c r="F510" i="3"/>
  <c r="G510" i="3"/>
  <c r="H510" i="3"/>
  <c r="I510" i="3"/>
  <c r="J510" i="3"/>
  <c r="L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L512" i="3" s="1"/>
  <c r="E513" i="3"/>
  <c r="F513" i="3"/>
  <c r="G513" i="3"/>
  <c r="H513" i="3"/>
  <c r="L513" i="3" s="1"/>
  <c r="I513" i="3"/>
  <c r="J513" i="3"/>
  <c r="E514" i="3"/>
  <c r="K514" i="3" s="1"/>
  <c r="AP514" i="3" s="1"/>
  <c r="F514" i="3"/>
  <c r="G514" i="3"/>
  <c r="H514" i="3"/>
  <c r="L514" i="3" s="1"/>
  <c r="I514" i="3"/>
  <c r="J514" i="3"/>
  <c r="E515" i="3"/>
  <c r="F515" i="3"/>
  <c r="G515" i="3"/>
  <c r="H515" i="3"/>
  <c r="I515" i="3"/>
  <c r="J515" i="3"/>
  <c r="L515" i="3"/>
  <c r="E516" i="3"/>
  <c r="F516" i="3"/>
  <c r="G516" i="3"/>
  <c r="H516" i="3"/>
  <c r="I516" i="3"/>
  <c r="J516" i="3"/>
  <c r="E517" i="3"/>
  <c r="F517" i="3"/>
  <c r="G517" i="3"/>
  <c r="H517" i="3"/>
  <c r="L517" i="3" s="1"/>
  <c r="I517" i="3"/>
  <c r="J517" i="3"/>
  <c r="E518" i="3"/>
  <c r="F518" i="3"/>
  <c r="G518" i="3"/>
  <c r="H518" i="3"/>
  <c r="I518" i="3"/>
  <c r="J518" i="3"/>
  <c r="L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L521" i="3"/>
  <c r="E522" i="3"/>
  <c r="F522" i="3"/>
  <c r="G522" i="3"/>
  <c r="H522" i="3"/>
  <c r="L522" i="3" s="1"/>
  <c r="I522" i="3"/>
  <c r="J522" i="3"/>
  <c r="E523" i="3"/>
  <c r="K523" i="3" s="1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BD514" i="3" l="1"/>
  <c r="L524" i="3"/>
  <c r="L519" i="3"/>
  <c r="L516" i="3"/>
  <c r="K515" i="3"/>
  <c r="K507" i="3"/>
  <c r="L496" i="3"/>
  <c r="K495" i="3"/>
  <c r="W495" i="3" s="1"/>
  <c r="L487" i="3"/>
  <c r="L484" i="3"/>
  <c r="L479" i="3"/>
  <c r="K478" i="3"/>
  <c r="T478" i="3" s="1"/>
  <c r="L476" i="3"/>
  <c r="T514" i="3"/>
  <c r="K530" i="3"/>
  <c r="K528" i="3"/>
  <c r="W528" i="3" s="1"/>
  <c r="K526" i="3"/>
  <c r="K519" i="3"/>
  <c r="L511" i="3"/>
  <c r="L508" i="3"/>
  <c r="L503" i="3"/>
  <c r="L500" i="3"/>
  <c r="K499" i="3"/>
  <c r="K487" i="3"/>
  <c r="N487" i="3" s="1"/>
  <c r="K479" i="3"/>
  <c r="L472" i="3"/>
  <c r="L463" i="3"/>
  <c r="K463" i="3"/>
  <c r="U463" i="3" s="1"/>
  <c r="AD514" i="3"/>
  <c r="L530" i="3"/>
  <c r="L528" i="3"/>
  <c r="L526" i="3"/>
  <c r="M526" i="3" s="1"/>
  <c r="L523" i="3"/>
  <c r="L520" i="3"/>
  <c r="K511" i="3"/>
  <c r="L488" i="3"/>
  <c r="L483" i="3"/>
  <c r="S483" i="3" s="1"/>
  <c r="K482" i="3"/>
  <c r="L480" i="3"/>
  <c r="L475" i="3"/>
  <c r="K474" i="3"/>
  <c r="K472" i="3"/>
  <c r="L467" i="3"/>
  <c r="N514" i="3"/>
  <c r="O483" i="3"/>
  <c r="AA483" i="3"/>
  <c r="AE483" i="3"/>
  <c r="AQ483" i="3"/>
  <c r="AU483" i="3"/>
  <c r="BG483" i="3"/>
  <c r="M483" i="3"/>
  <c r="AC483" i="3"/>
  <c r="AH483" i="3"/>
  <c r="AX483" i="3"/>
  <c r="BD483" i="3"/>
  <c r="N483" i="3"/>
  <c r="T483" i="3"/>
  <c r="Y483" i="3"/>
  <c r="AD483" i="3"/>
  <c r="AJ483" i="3"/>
  <c r="AO483" i="3"/>
  <c r="AT483" i="3"/>
  <c r="AZ483" i="3"/>
  <c r="BE483" i="3"/>
  <c r="U483" i="3"/>
  <c r="AF483" i="3"/>
  <c r="AP483" i="3"/>
  <c r="BA483" i="3"/>
  <c r="V483" i="3"/>
  <c r="AG483" i="3"/>
  <c r="AR483" i="3"/>
  <c r="BB483" i="3"/>
  <c r="P483" i="3"/>
  <c r="AK483" i="3"/>
  <c r="BF483" i="3"/>
  <c r="Q483" i="3"/>
  <c r="AL483" i="3"/>
  <c r="BH483" i="3"/>
  <c r="Z483" i="3"/>
  <c r="AV483" i="3"/>
  <c r="AB483" i="3"/>
  <c r="AW483" i="3"/>
  <c r="BF530" i="3"/>
  <c r="Z530" i="3"/>
  <c r="AE528" i="3"/>
  <c r="O515" i="3"/>
  <c r="S515" i="3"/>
  <c r="W515" i="3"/>
  <c r="AA515" i="3"/>
  <c r="AE515" i="3"/>
  <c r="AI515" i="3"/>
  <c r="AM515" i="3"/>
  <c r="AQ515" i="3"/>
  <c r="AU515" i="3"/>
  <c r="AY515" i="3"/>
  <c r="BC515" i="3"/>
  <c r="BG515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R515" i="3"/>
  <c r="Z515" i="3"/>
  <c r="AH515" i="3"/>
  <c r="AP515" i="3"/>
  <c r="AX515" i="3"/>
  <c r="BF515" i="3"/>
  <c r="M515" i="3"/>
  <c r="V515" i="3"/>
  <c r="AG515" i="3"/>
  <c r="AS515" i="3"/>
  <c r="BB515" i="3"/>
  <c r="N515" i="3"/>
  <c r="Y515" i="3"/>
  <c r="AK515" i="3"/>
  <c r="AT515" i="3"/>
  <c r="BE515" i="3"/>
  <c r="Q515" i="3"/>
  <c r="AC515" i="3"/>
  <c r="AL515" i="3"/>
  <c r="AW515" i="3"/>
  <c r="BI515" i="3"/>
  <c r="U515" i="3"/>
  <c r="AD515" i="3"/>
  <c r="AO515" i="3"/>
  <c r="BA515" i="3"/>
  <c r="N507" i="3"/>
  <c r="R507" i="3"/>
  <c r="V507" i="3"/>
  <c r="Z507" i="3"/>
  <c r="AD507" i="3"/>
  <c r="AH507" i="3"/>
  <c r="AL507" i="3"/>
  <c r="AP507" i="3"/>
  <c r="AT507" i="3"/>
  <c r="AX507" i="3"/>
  <c r="BB507" i="3"/>
  <c r="BF507" i="3"/>
  <c r="Q507" i="3"/>
  <c r="W507" i="3"/>
  <c r="AB507" i="3"/>
  <c r="AG507" i="3"/>
  <c r="AM507" i="3"/>
  <c r="AR507" i="3"/>
  <c r="AW507" i="3"/>
  <c r="BC507" i="3"/>
  <c r="BH507" i="3"/>
  <c r="M507" i="3"/>
  <c r="S507" i="3"/>
  <c r="X507" i="3"/>
  <c r="AC507" i="3"/>
  <c r="AI507" i="3"/>
  <c r="AN507" i="3"/>
  <c r="AS507" i="3"/>
  <c r="AY507" i="3"/>
  <c r="BD507" i="3"/>
  <c r="BI507" i="3"/>
  <c r="P507" i="3"/>
  <c r="AA507" i="3"/>
  <c r="AK507" i="3"/>
  <c r="AV507" i="3"/>
  <c r="BG507" i="3"/>
  <c r="T507" i="3"/>
  <c r="AE507" i="3"/>
  <c r="AO507" i="3"/>
  <c r="AZ507" i="3"/>
  <c r="O507" i="3"/>
  <c r="Y507" i="3"/>
  <c r="AJ507" i="3"/>
  <c r="AU507" i="3"/>
  <c r="BE507" i="3"/>
  <c r="U507" i="3"/>
  <c r="BA507" i="3"/>
  <c r="AF507" i="3"/>
  <c r="AQ507" i="3"/>
  <c r="S495" i="3"/>
  <c r="AI495" i="3"/>
  <c r="AY495" i="3"/>
  <c r="U495" i="3"/>
  <c r="AP495" i="3"/>
  <c r="N495" i="3"/>
  <c r="AR495" i="3"/>
  <c r="X495" i="3"/>
  <c r="AZ495" i="3"/>
  <c r="AG495" i="3"/>
  <c r="BI495" i="3"/>
  <c r="AB495" i="3"/>
  <c r="AX530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M491" i="3"/>
  <c r="Q491" i="3"/>
  <c r="U491" i="3"/>
  <c r="Y491" i="3"/>
  <c r="AC491" i="3"/>
  <c r="AG491" i="3"/>
  <c r="AK491" i="3"/>
  <c r="AO491" i="3"/>
  <c r="AS491" i="3"/>
  <c r="AW491" i="3"/>
  <c r="BA491" i="3"/>
  <c r="BE491" i="3"/>
  <c r="BI491" i="3"/>
  <c r="R491" i="3"/>
  <c r="Z491" i="3"/>
  <c r="AH491" i="3"/>
  <c r="AP491" i="3"/>
  <c r="AX491" i="3"/>
  <c r="BF491" i="3"/>
  <c r="O491" i="3"/>
  <c r="AA491" i="3"/>
  <c r="AL491" i="3"/>
  <c r="AU491" i="3"/>
  <c r="BG491" i="3"/>
  <c r="S491" i="3"/>
  <c r="AD491" i="3"/>
  <c r="AM491" i="3"/>
  <c r="AY491" i="3"/>
  <c r="V491" i="3"/>
  <c r="AE491" i="3"/>
  <c r="AQ491" i="3"/>
  <c r="BB491" i="3"/>
  <c r="N491" i="3"/>
  <c r="BC491" i="3"/>
  <c r="W491" i="3"/>
  <c r="AT491" i="3"/>
  <c r="AI491" i="3"/>
  <c r="O530" i="3"/>
  <c r="S530" i="3"/>
  <c r="W530" i="3"/>
  <c r="AA530" i="3"/>
  <c r="AE530" i="3"/>
  <c r="AI530" i="3"/>
  <c r="AM530" i="3"/>
  <c r="AQ530" i="3"/>
  <c r="AU530" i="3"/>
  <c r="AY530" i="3"/>
  <c r="BC530" i="3"/>
  <c r="BG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M530" i="3"/>
  <c r="U530" i="3"/>
  <c r="AC530" i="3"/>
  <c r="AK530" i="3"/>
  <c r="AS530" i="3"/>
  <c r="BA530" i="3"/>
  <c r="BI530" i="3"/>
  <c r="N530" i="3"/>
  <c r="V530" i="3"/>
  <c r="AD530" i="3"/>
  <c r="AL530" i="3"/>
  <c r="AT530" i="3"/>
  <c r="BB530" i="3"/>
  <c r="Q530" i="3"/>
  <c r="Y530" i="3"/>
  <c r="AG530" i="3"/>
  <c r="AO530" i="3"/>
  <c r="AW530" i="3"/>
  <c r="BE530" i="3"/>
  <c r="X528" i="3"/>
  <c r="AN528" i="3"/>
  <c r="BD528" i="3"/>
  <c r="U528" i="3"/>
  <c r="AK528" i="3"/>
  <c r="BA528" i="3"/>
  <c r="Z528" i="3"/>
  <c r="BF528" i="3"/>
  <c r="AQ528" i="3"/>
  <c r="V528" i="3"/>
  <c r="BB528" i="3"/>
  <c r="Y526" i="3"/>
  <c r="AO526" i="3"/>
  <c r="BE526" i="3"/>
  <c r="V526" i="3"/>
  <c r="AL526" i="3"/>
  <c r="BB526" i="3"/>
  <c r="AE526" i="3"/>
  <c r="T526" i="3"/>
  <c r="AF526" i="3"/>
  <c r="S526" i="3"/>
  <c r="AY526" i="3"/>
  <c r="P519" i="3"/>
  <c r="T519" i="3"/>
  <c r="X519" i="3"/>
  <c r="AB519" i="3"/>
  <c r="AF519" i="3"/>
  <c r="AJ519" i="3"/>
  <c r="AN519" i="3"/>
  <c r="AR519" i="3"/>
  <c r="AV519" i="3"/>
  <c r="AZ519" i="3"/>
  <c r="BD519" i="3"/>
  <c r="BH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N519" i="3"/>
  <c r="V519" i="3"/>
  <c r="AD519" i="3"/>
  <c r="AL519" i="3"/>
  <c r="AT519" i="3"/>
  <c r="BB519" i="3"/>
  <c r="S519" i="3"/>
  <c r="AQ519" i="3"/>
  <c r="O519" i="3"/>
  <c r="W519" i="3"/>
  <c r="AE519" i="3"/>
  <c r="AM519" i="3"/>
  <c r="AU519" i="3"/>
  <c r="BC519" i="3"/>
  <c r="AI519" i="3"/>
  <c r="BG519" i="3"/>
  <c r="R519" i="3"/>
  <c r="Z519" i="3"/>
  <c r="AH519" i="3"/>
  <c r="AP519" i="3"/>
  <c r="AX519" i="3"/>
  <c r="BF519" i="3"/>
  <c r="AA519" i="3"/>
  <c r="AY51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P499" i="3"/>
  <c r="V499" i="3"/>
  <c r="AA499" i="3"/>
  <c r="AF499" i="3"/>
  <c r="AL499" i="3"/>
  <c r="AQ499" i="3"/>
  <c r="AV499" i="3"/>
  <c r="BB499" i="3"/>
  <c r="BG499" i="3"/>
  <c r="S499" i="3"/>
  <c r="Z499" i="3"/>
  <c r="AH499" i="3"/>
  <c r="AN499" i="3"/>
  <c r="AU499" i="3"/>
  <c r="BC499" i="3"/>
  <c r="N499" i="3"/>
  <c r="T499" i="3"/>
  <c r="AB499" i="3"/>
  <c r="AI499" i="3"/>
  <c r="AP499" i="3"/>
  <c r="AX499" i="3"/>
  <c r="BD499" i="3"/>
  <c r="R499" i="3"/>
  <c r="AE499" i="3"/>
  <c r="AT499" i="3"/>
  <c r="BH499" i="3"/>
  <c r="W499" i="3"/>
  <c r="AJ499" i="3"/>
  <c r="AY499" i="3"/>
  <c r="O499" i="3"/>
  <c r="AD499" i="3"/>
  <c r="AR499" i="3"/>
  <c r="BF499" i="3"/>
  <c r="X499" i="3"/>
  <c r="AM499" i="3"/>
  <c r="AZ499" i="3"/>
  <c r="Z487" i="3"/>
  <c r="AP487" i="3"/>
  <c r="BF487" i="3"/>
  <c r="AA487" i="3"/>
  <c r="AQ487" i="3"/>
  <c r="BG487" i="3"/>
  <c r="AR487" i="3"/>
  <c r="U487" i="3"/>
  <c r="BA487" i="3"/>
  <c r="BD487" i="3"/>
  <c r="P487" i="3"/>
  <c r="AW487" i="3"/>
  <c r="N479" i="3"/>
  <c r="R479" i="3"/>
  <c r="V479" i="3"/>
  <c r="Z479" i="3"/>
  <c r="AD479" i="3"/>
  <c r="AH479" i="3"/>
  <c r="AL479" i="3"/>
  <c r="AP479" i="3"/>
  <c r="AT479" i="3"/>
  <c r="AX479" i="3"/>
  <c r="BB479" i="3"/>
  <c r="BF479" i="3"/>
  <c r="O479" i="3"/>
  <c r="T479" i="3"/>
  <c r="Y479" i="3"/>
  <c r="AE479" i="3"/>
  <c r="AJ479" i="3"/>
  <c r="AO479" i="3"/>
  <c r="AU479" i="3"/>
  <c r="AZ479" i="3"/>
  <c r="BE479" i="3"/>
  <c r="M479" i="3"/>
  <c r="U479" i="3"/>
  <c r="AB479" i="3"/>
  <c r="AI479" i="3"/>
  <c r="AQ479" i="3"/>
  <c r="AW479" i="3"/>
  <c r="BD479" i="3"/>
  <c r="P479" i="3"/>
  <c r="W479" i="3"/>
  <c r="AC479" i="3"/>
  <c r="AK479" i="3"/>
  <c r="AR479" i="3"/>
  <c r="AY479" i="3"/>
  <c r="BG479" i="3"/>
  <c r="X479" i="3"/>
  <c r="AM479" i="3"/>
  <c r="BA479" i="3"/>
  <c r="AA479" i="3"/>
  <c r="AN479" i="3"/>
  <c r="BC479" i="3"/>
  <c r="Q479" i="3"/>
  <c r="AS479" i="3"/>
  <c r="S479" i="3"/>
  <c r="AV479" i="3"/>
  <c r="AF479" i="3"/>
  <c r="BH479" i="3"/>
  <c r="AG479" i="3"/>
  <c r="BI479" i="3"/>
  <c r="Q463" i="3"/>
  <c r="AG463" i="3"/>
  <c r="AW463" i="3"/>
  <c r="N463" i="3"/>
  <c r="AI463" i="3"/>
  <c r="BD463" i="3"/>
  <c r="AE463" i="3"/>
  <c r="AZ463" i="3"/>
  <c r="AL463" i="3"/>
  <c r="AB463" i="3"/>
  <c r="V463" i="3"/>
  <c r="AF463" i="3"/>
  <c r="AP530" i="3"/>
  <c r="M523" i="3"/>
  <c r="Q523" i="3"/>
  <c r="U523" i="3"/>
  <c r="Y523" i="3"/>
  <c r="AC523" i="3"/>
  <c r="AG523" i="3"/>
  <c r="AK523" i="3"/>
  <c r="AO523" i="3"/>
  <c r="AS523" i="3"/>
  <c r="AW523" i="3"/>
  <c r="BA523" i="3"/>
  <c r="BE523" i="3"/>
  <c r="BI523" i="3"/>
  <c r="N523" i="3"/>
  <c r="R523" i="3"/>
  <c r="V523" i="3"/>
  <c r="Z523" i="3"/>
  <c r="AD523" i="3"/>
  <c r="AH523" i="3"/>
  <c r="AL523" i="3"/>
  <c r="AP523" i="3"/>
  <c r="AT523" i="3"/>
  <c r="AX523" i="3"/>
  <c r="BB523" i="3"/>
  <c r="BF523" i="3"/>
  <c r="O523" i="3"/>
  <c r="W523" i="3"/>
  <c r="AE523" i="3"/>
  <c r="AM523" i="3"/>
  <c r="AU523" i="3"/>
  <c r="BC523" i="3"/>
  <c r="AB523" i="3"/>
  <c r="AR523" i="3"/>
  <c r="BH523" i="3"/>
  <c r="P523" i="3"/>
  <c r="X523" i="3"/>
  <c r="AF523" i="3"/>
  <c r="AN523" i="3"/>
  <c r="AV523" i="3"/>
  <c r="BD523" i="3"/>
  <c r="T523" i="3"/>
  <c r="AJ523" i="3"/>
  <c r="AZ523" i="3"/>
  <c r="S523" i="3"/>
  <c r="AA523" i="3"/>
  <c r="AI523" i="3"/>
  <c r="AQ523" i="3"/>
  <c r="AY523" i="3"/>
  <c r="BG523" i="3"/>
  <c r="P511" i="3"/>
  <c r="T511" i="3"/>
  <c r="X511" i="3"/>
  <c r="AB511" i="3"/>
  <c r="AF511" i="3"/>
  <c r="AJ511" i="3"/>
  <c r="AN511" i="3"/>
  <c r="AR511" i="3"/>
  <c r="AV511" i="3"/>
  <c r="AZ511" i="3"/>
  <c r="BD511" i="3"/>
  <c r="BH511" i="3"/>
  <c r="M511" i="3"/>
  <c r="R511" i="3"/>
  <c r="W511" i="3"/>
  <c r="AC511" i="3"/>
  <c r="AH511" i="3"/>
  <c r="AM511" i="3"/>
  <c r="AS511" i="3"/>
  <c r="AX511" i="3"/>
  <c r="BC511" i="3"/>
  <c r="BI511" i="3"/>
  <c r="N511" i="3"/>
  <c r="S511" i="3"/>
  <c r="Y511" i="3"/>
  <c r="AD511" i="3"/>
  <c r="AI511" i="3"/>
  <c r="AO511" i="3"/>
  <c r="AT511" i="3"/>
  <c r="AY511" i="3"/>
  <c r="BE511" i="3"/>
  <c r="Q511" i="3"/>
  <c r="AA511" i="3"/>
  <c r="AL511" i="3"/>
  <c r="AW511" i="3"/>
  <c r="BG511" i="3"/>
  <c r="U511" i="3"/>
  <c r="AE511" i="3"/>
  <c r="AP511" i="3"/>
  <c r="BA511" i="3"/>
  <c r="O511" i="3"/>
  <c r="Z511" i="3"/>
  <c r="AK511" i="3"/>
  <c r="AU511" i="3"/>
  <c r="BF511" i="3"/>
  <c r="AG511" i="3"/>
  <c r="AQ511" i="3"/>
  <c r="BB511" i="3"/>
  <c r="V511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Q503" i="3"/>
  <c r="V503" i="3"/>
  <c r="AB503" i="3"/>
  <c r="AG503" i="3"/>
  <c r="AL503" i="3"/>
  <c r="AR503" i="3"/>
  <c r="AW503" i="3"/>
  <c r="BB503" i="3"/>
  <c r="BH503" i="3"/>
  <c r="P503" i="3"/>
  <c r="X503" i="3"/>
  <c r="AD503" i="3"/>
  <c r="AK503" i="3"/>
  <c r="AS503" i="3"/>
  <c r="AZ503" i="3"/>
  <c r="BF503" i="3"/>
  <c r="R503" i="3"/>
  <c r="Y503" i="3"/>
  <c r="AF503" i="3"/>
  <c r="AN503" i="3"/>
  <c r="AT503" i="3"/>
  <c r="BA503" i="3"/>
  <c r="BI503" i="3"/>
  <c r="N503" i="3"/>
  <c r="AC503" i="3"/>
  <c r="AP503" i="3"/>
  <c r="BE503" i="3"/>
  <c r="T503" i="3"/>
  <c r="AH503" i="3"/>
  <c r="AV503" i="3"/>
  <c r="M503" i="3"/>
  <c r="BN503" i="3" s="1"/>
  <c r="Z503" i="3"/>
  <c r="AO503" i="3"/>
  <c r="BD503" i="3"/>
  <c r="AX503" i="3"/>
  <c r="AJ503" i="3"/>
  <c r="U503" i="3"/>
  <c r="O472" i="3"/>
  <c r="S472" i="3"/>
  <c r="W472" i="3"/>
  <c r="AA472" i="3"/>
  <c r="AE472" i="3"/>
  <c r="AI472" i="3"/>
  <c r="AM472" i="3"/>
  <c r="AQ472" i="3"/>
  <c r="AU472" i="3"/>
  <c r="AY472" i="3"/>
  <c r="BC472" i="3"/>
  <c r="BG472" i="3"/>
  <c r="P472" i="3"/>
  <c r="U472" i="3"/>
  <c r="Z472" i="3"/>
  <c r="AF472" i="3"/>
  <c r="AK472" i="3"/>
  <c r="AP472" i="3"/>
  <c r="AV472" i="3"/>
  <c r="BA472" i="3"/>
  <c r="BF472" i="3"/>
  <c r="Q472" i="3"/>
  <c r="V472" i="3"/>
  <c r="AB472" i="3"/>
  <c r="AG472" i="3"/>
  <c r="AL472" i="3"/>
  <c r="AR472" i="3"/>
  <c r="AW472" i="3"/>
  <c r="BB472" i="3"/>
  <c r="BH472" i="3"/>
  <c r="R472" i="3"/>
  <c r="AC472" i="3"/>
  <c r="AN472" i="3"/>
  <c r="AX472" i="3"/>
  <c r="BI472" i="3"/>
  <c r="T472" i="3"/>
  <c r="AD472" i="3"/>
  <c r="AO472" i="3"/>
  <c r="AZ472" i="3"/>
  <c r="M472" i="3"/>
  <c r="AH472" i="3"/>
  <c r="BD472" i="3"/>
  <c r="N472" i="3"/>
  <c r="AJ472" i="3"/>
  <c r="BE472" i="3"/>
  <c r="X472" i="3"/>
  <c r="Y472" i="3"/>
  <c r="AS472" i="3"/>
  <c r="AT472" i="3"/>
  <c r="O466" i="3"/>
  <c r="S466" i="3"/>
  <c r="W466" i="3"/>
  <c r="AA466" i="3"/>
  <c r="AE466" i="3"/>
  <c r="AI466" i="3"/>
  <c r="AM466" i="3"/>
  <c r="AQ466" i="3"/>
  <c r="AU466" i="3"/>
  <c r="AY466" i="3"/>
  <c r="BC466" i="3"/>
  <c r="BG466" i="3"/>
  <c r="N466" i="3"/>
  <c r="T466" i="3"/>
  <c r="Y466" i="3"/>
  <c r="AD466" i="3"/>
  <c r="AJ466" i="3"/>
  <c r="AO466" i="3"/>
  <c r="AT466" i="3"/>
  <c r="AZ466" i="3"/>
  <c r="BE466" i="3"/>
  <c r="P466" i="3"/>
  <c r="U466" i="3"/>
  <c r="Z466" i="3"/>
  <c r="AF466" i="3"/>
  <c r="BJ466" i="3" s="1"/>
  <c r="AK466" i="3"/>
  <c r="AP466" i="3"/>
  <c r="AV466" i="3"/>
  <c r="BA466" i="3"/>
  <c r="BF466" i="3"/>
  <c r="V466" i="3"/>
  <c r="AG466" i="3"/>
  <c r="AR466" i="3"/>
  <c r="BB466" i="3"/>
  <c r="M466" i="3"/>
  <c r="X466" i="3"/>
  <c r="AH466" i="3"/>
  <c r="AS466" i="3"/>
  <c r="BD466" i="3"/>
  <c r="Q466" i="3"/>
  <c r="AL466" i="3"/>
  <c r="BH466" i="3"/>
  <c r="R466" i="3"/>
  <c r="AN466" i="3"/>
  <c r="BI466" i="3"/>
  <c r="AW466" i="3"/>
  <c r="AX466" i="3"/>
  <c r="AB466" i="3"/>
  <c r="AC466" i="3"/>
  <c r="AH530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M470" i="3"/>
  <c r="Q470" i="3"/>
  <c r="U470" i="3"/>
  <c r="Y470" i="3"/>
  <c r="AC470" i="3"/>
  <c r="AG470" i="3"/>
  <c r="AK470" i="3"/>
  <c r="AO470" i="3"/>
  <c r="AS470" i="3"/>
  <c r="AW470" i="3"/>
  <c r="BA470" i="3"/>
  <c r="BE470" i="3"/>
  <c r="BI470" i="3"/>
  <c r="N470" i="3"/>
  <c r="V470" i="3"/>
  <c r="AD470" i="3"/>
  <c r="AL470" i="3"/>
  <c r="AT470" i="3"/>
  <c r="BB470" i="3"/>
  <c r="O470" i="3"/>
  <c r="W470" i="3"/>
  <c r="AE470" i="3"/>
  <c r="AM470" i="3"/>
  <c r="AU470" i="3"/>
  <c r="BC470" i="3"/>
  <c r="R470" i="3"/>
  <c r="AH470" i="3"/>
  <c r="AX470" i="3"/>
  <c r="S470" i="3"/>
  <c r="AI470" i="3"/>
  <c r="AY470" i="3"/>
  <c r="AP470" i="3"/>
  <c r="AQ470" i="3"/>
  <c r="Z470" i="3"/>
  <c r="AA470" i="3"/>
  <c r="BF470" i="3"/>
  <c r="BG470" i="3"/>
  <c r="K467" i="3"/>
  <c r="AZ514" i="3"/>
  <c r="AN514" i="3"/>
  <c r="X514" i="3"/>
  <c r="K529" i="3"/>
  <c r="K527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P474" i="3"/>
  <c r="U474" i="3"/>
  <c r="AA474" i="3"/>
  <c r="AF474" i="3"/>
  <c r="AK474" i="3"/>
  <c r="AQ474" i="3"/>
  <c r="AV474" i="3"/>
  <c r="BA474" i="3"/>
  <c r="BG474" i="3"/>
  <c r="Q474" i="3"/>
  <c r="W474" i="3"/>
  <c r="AB474" i="3"/>
  <c r="AG474" i="3"/>
  <c r="AM474" i="3"/>
  <c r="AR474" i="3"/>
  <c r="AW474" i="3"/>
  <c r="BC474" i="3"/>
  <c r="BH474" i="3"/>
  <c r="M474" i="3"/>
  <c r="X474" i="3"/>
  <c r="AI474" i="3"/>
  <c r="AS474" i="3"/>
  <c r="BD474" i="3"/>
  <c r="O474" i="3"/>
  <c r="Y474" i="3"/>
  <c r="AJ474" i="3"/>
  <c r="AU474" i="3"/>
  <c r="BE474" i="3"/>
  <c r="S474" i="3"/>
  <c r="AN474" i="3"/>
  <c r="BI474" i="3"/>
  <c r="T474" i="3"/>
  <c r="AO474" i="3"/>
  <c r="AY474" i="3"/>
  <c r="AZ474" i="3"/>
  <c r="AC474" i="3"/>
  <c r="AE474" i="3"/>
  <c r="K471" i="3"/>
  <c r="AY514" i="3"/>
  <c r="AI514" i="3"/>
  <c r="L529" i="3"/>
  <c r="L527" i="3"/>
  <c r="L525" i="3"/>
  <c r="K522" i="3"/>
  <c r="K518" i="3"/>
  <c r="M514" i="3"/>
  <c r="Q514" i="3"/>
  <c r="U514" i="3"/>
  <c r="Y514" i="3"/>
  <c r="AC514" i="3"/>
  <c r="AG514" i="3"/>
  <c r="AK514" i="3"/>
  <c r="AO514" i="3"/>
  <c r="AS514" i="3"/>
  <c r="AW514" i="3"/>
  <c r="BA514" i="3"/>
  <c r="BE514" i="3"/>
  <c r="BI514" i="3"/>
  <c r="P514" i="3"/>
  <c r="V514" i="3"/>
  <c r="AA514" i="3"/>
  <c r="AF514" i="3"/>
  <c r="AL514" i="3"/>
  <c r="AQ514" i="3"/>
  <c r="AV514" i="3"/>
  <c r="BB514" i="3"/>
  <c r="BG514" i="3"/>
  <c r="R514" i="3"/>
  <c r="W514" i="3"/>
  <c r="AB514" i="3"/>
  <c r="AH514" i="3"/>
  <c r="AM514" i="3"/>
  <c r="AR514" i="3"/>
  <c r="AX514" i="3"/>
  <c r="BC514" i="3"/>
  <c r="BH514" i="3"/>
  <c r="O514" i="3"/>
  <c r="BN514" i="3" s="1"/>
  <c r="Z514" i="3"/>
  <c r="AJ514" i="3"/>
  <c r="AU514" i="3"/>
  <c r="BF514" i="3"/>
  <c r="K510" i="3"/>
  <c r="K506" i="3"/>
  <c r="K502" i="3"/>
  <c r="K498" i="3"/>
  <c r="K494" i="3"/>
  <c r="K490" i="3"/>
  <c r="K486" i="3"/>
  <c r="M482" i="3"/>
  <c r="BN482" i="3" s="1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O482" i="3"/>
  <c r="T482" i="3"/>
  <c r="Z482" i="3"/>
  <c r="AE482" i="3"/>
  <c r="AJ482" i="3"/>
  <c r="AP482" i="3"/>
  <c r="AU482" i="3"/>
  <c r="AZ482" i="3"/>
  <c r="BF482" i="3"/>
  <c r="P482" i="3"/>
  <c r="V482" i="3"/>
  <c r="AA482" i="3"/>
  <c r="AF482" i="3"/>
  <c r="AL482" i="3"/>
  <c r="AQ482" i="3"/>
  <c r="AV482" i="3"/>
  <c r="BB482" i="3"/>
  <c r="BG482" i="3"/>
  <c r="R482" i="3"/>
  <c r="AB482" i="3"/>
  <c r="AM482" i="3"/>
  <c r="AX482" i="3"/>
  <c r="BH482" i="3"/>
  <c r="S482" i="3"/>
  <c r="AD482" i="3"/>
  <c r="AN482" i="3"/>
  <c r="AY482" i="3"/>
  <c r="W482" i="3"/>
  <c r="AR482" i="3"/>
  <c r="X482" i="3"/>
  <c r="AT482" i="3"/>
  <c r="AH482" i="3"/>
  <c r="BC482" i="3"/>
  <c r="BD482" i="3"/>
  <c r="AI482" i="3"/>
  <c r="P478" i="3"/>
  <c r="AF478" i="3"/>
  <c r="AV478" i="3"/>
  <c r="Q478" i="3"/>
  <c r="AL478" i="3"/>
  <c r="BG478" i="3"/>
  <c r="AI478" i="3"/>
  <c r="O478" i="3"/>
  <c r="AS478" i="3"/>
  <c r="AE478" i="3"/>
  <c r="AH478" i="3"/>
  <c r="AO478" i="3"/>
  <c r="Z478" i="3"/>
  <c r="K475" i="3"/>
  <c r="AT514" i="3"/>
  <c r="AE514" i="3"/>
  <c r="S514" i="3"/>
  <c r="BM514" i="3" s="1"/>
  <c r="N482" i="3"/>
  <c r="K468" i="3"/>
  <c r="K464" i="3"/>
  <c r="K477" i="3"/>
  <c r="K473" i="3"/>
  <c r="K469" i="3"/>
  <c r="K465" i="3"/>
  <c r="BJ514" i="3"/>
  <c r="BK491" i="3"/>
  <c r="BK523" i="3" l="1"/>
  <c r="BL470" i="3"/>
  <c r="BL519" i="3"/>
  <c r="BL515" i="3"/>
  <c r="BC478" i="3"/>
  <c r="M478" i="3"/>
  <c r="S478" i="3"/>
  <c r="R478" i="3"/>
  <c r="AK478" i="3"/>
  <c r="BE478" i="3"/>
  <c r="AC478" i="3"/>
  <c r="BB478" i="3"/>
  <c r="AG478" i="3"/>
  <c r="BH478" i="3"/>
  <c r="AR478" i="3"/>
  <c r="AB478" i="3"/>
  <c r="AR526" i="3"/>
  <c r="AZ526" i="3"/>
  <c r="BC463" i="3"/>
  <c r="AR463" i="3"/>
  <c r="BH463" i="3"/>
  <c r="R463" i="3"/>
  <c r="AA463" i="3"/>
  <c r="AU463" i="3"/>
  <c r="Z463" i="3"/>
  <c r="AY463" i="3"/>
  <c r="AD463" i="3"/>
  <c r="BI463" i="3"/>
  <c r="AS463" i="3"/>
  <c r="AC463" i="3"/>
  <c r="M463" i="3"/>
  <c r="AG487" i="3"/>
  <c r="BE487" i="3"/>
  <c r="AN487" i="3"/>
  <c r="AS487" i="3"/>
  <c r="M487" i="3"/>
  <c r="BK487" i="3" s="1"/>
  <c r="AJ487" i="3"/>
  <c r="BL487" i="3" s="1"/>
  <c r="BC487" i="3"/>
  <c r="AM487" i="3"/>
  <c r="W487" i="3"/>
  <c r="BB487" i="3"/>
  <c r="AL487" i="3"/>
  <c r="V487" i="3"/>
  <c r="AQ526" i="3"/>
  <c r="BD526" i="3"/>
  <c r="X526" i="3"/>
  <c r="BC526" i="3"/>
  <c r="W526" i="3"/>
  <c r="AX526" i="3"/>
  <c r="AH526" i="3"/>
  <c r="R526" i="3"/>
  <c r="BA526" i="3"/>
  <c r="AK526" i="3"/>
  <c r="U526" i="3"/>
  <c r="BM526" i="3" s="1"/>
  <c r="AT528" i="3"/>
  <c r="N528" i="3"/>
  <c r="AI528" i="3"/>
  <c r="BL528" i="3" s="1"/>
  <c r="AX528" i="3"/>
  <c r="R528" i="3"/>
  <c r="AW528" i="3"/>
  <c r="AG528" i="3"/>
  <c r="Q528" i="3"/>
  <c r="AZ528" i="3"/>
  <c r="AJ528" i="3"/>
  <c r="T528" i="3"/>
  <c r="BM528" i="3" s="1"/>
  <c r="AW495" i="3"/>
  <c r="AO495" i="3"/>
  <c r="BB495" i="3"/>
  <c r="Y495" i="3"/>
  <c r="BM495" i="3" s="1"/>
  <c r="AS495" i="3"/>
  <c r="Q495" i="3"/>
  <c r="AJ495" i="3"/>
  <c r="BF495" i="3"/>
  <c r="AK495" i="3"/>
  <c r="P495" i="3"/>
  <c r="AU495" i="3"/>
  <c r="AE495" i="3"/>
  <c r="O495" i="3"/>
  <c r="AS483" i="3"/>
  <c r="X483" i="3"/>
  <c r="BC483" i="3"/>
  <c r="AM483" i="3"/>
  <c r="W483" i="3"/>
  <c r="R530" i="3"/>
  <c r="BA478" i="3"/>
  <c r="AM478" i="3"/>
  <c r="BI478" i="3"/>
  <c r="BF478" i="3"/>
  <c r="AD478" i="3"/>
  <c r="AX478" i="3"/>
  <c r="U478" i="3"/>
  <c r="BL478" i="3" s="1"/>
  <c r="AW478" i="3"/>
  <c r="AA478" i="3"/>
  <c r="BD478" i="3"/>
  <c r="AN478" i="3"/>
  <c r="X478" i="3"/>
  <c r="AM528" i="3"/>
  <c r="O528" i="3"/>
  <c r="BB463" i="3"/>
  <c r="W463" i="3"/>
  <c r="AX463" i="3"/>
  <c r="BG463" i="3"/>
  <c r="P463" i="3"/>
  <c r="BK463" i="3" s="1"/>
  <c r="AP463" i="3"/>
  <c r="T463" i="3"/>
  <c r="AT463" i="3"/>
  <c r="X463" i="3"/>
  <c r="BJ463" i="3" s="1"/>
  <c r="BE463" i="3"/>
  <c r="AO463" i="3"/>
  <c r="Y463" i="3"/>
  <c r="AV487" i="3"/>
  <c r="AO487" i="3"/>
  <c r="X487" i="3"/>
  <c r="AK487" i="3"/>
  <c r="BH487" i="3"/>
  <c r="AB487" i="3"/>
  <c r="AY487" i="3"/>
  <c r="AI487" i="3"/>
  <c r="S487" i="3"/>
  <c r="BM487" i="3" s="1"/>
  <c r="AX487" i="3"/>
  <c r="AH487" i="3"/>
  <c r="R487" i="3"/>
  <c r="AB526" i="3"/>
  <c r="BL526" i="3" s="1"/>
  <c r="AI526" i="3"/>
  <c r="AV526" i="3"/>
  <c r="P526" i="3"/>
  <c r="AU526" i="3"/>
  <c r="O526" i="3"/>
  <c r="AT526" i="3"/>
  <c r="AD526" i="3"/>
  <c r="N526" i="3"/>
  <c r="BN526" i="3" s="1"/>
  <c r="AW526" i="3"/>
  <c r="AG526" i="3"/>
  <c r="Q526" i="3"/>
  <c r="AL528" i="3"/>
  <c r="BG528" i="3"/>
  <c r="AA528" i="3"/>
  <c r="AP528" i="3"/>
  <c r="BI528" i="3"/>
  <c r="AS528" i="3"/>
  <c r="AC528" i="3"/>
  <c r="M528" i="3"/>
  <c r="BK528" i="3" s="1"/>
  <c r="AV528" i="3"/>
  <c r="AF528" i="3"/>
  <c r="P528" i="3"/>
  <c r="T495" i="3"/>
  <c r="M495" i="3"/>
  <c r="BK495" i="3" s="1"/>
  <c r="AT495" i="3"/>
  <c r="R495" i="3"/>
  <c r="AL495" i="3"/>
  <c r="BE495" i="3"/>
  <c r="AC495" i="3"/>
  <c r="BA495" i="3"/>
  <c r="AF495" i="3"/>
  <c r="BG495" i="3"/>
  <c r="AQ495" i="3"/>
  <c r="AA495" i="3"/>
  <c r="BI483" i="3"/>
  <c r="AN483" i="3"/>
  <c r="BM483" i="3" s="1"/>
  <c r="R483" i="3"/>
  <c r="AY483" i="3"/>
  <c r="BK483" i="3" s="1"/>
  <c r="AI483" i="3"/>
  <c r="BM515" i="3"/>
  <c r="BK515" i="3"/>
  <c r="Y478" i="3"/>
  <c r="AU478" i="3"/>
  <c r="AT478" i="3"/>
  <c r="AY478" i="3"/>
  <c r="W478" i="3"/>
  <c r="AP478" i="3"/>
  <c r="N478" i="3"/>
  <c r="BN478" i="3" s="1"/>
  <c r="AQ478" i="3"/>
  <c r="V478" i="3"/>
  <c r="AZ478" i="3"/>
  <c r="AJ478" i="3"/>
  <c r="AU528" i="3"/>
  <c r="AH463" i="3"/>
  <c r="AQ463" i="3"/>
  <c r="AM463" i="3"/>
  <c r="AV463" i="3"/>
  <c r="BF463" i="3"/>
  <c r="AJ463" i="3"/>
  <c r="O463" i="3"/>
  <c r="BL463" i="3" s="1"/>
  <c r="AN463" i="3"/>
  <c r="S463" i="3"/>
  <c r="BA463" i="3"/>
  <c r="AK463" i="3"/>
  <c r="Q487" i="3"/>
  <c r="AF487" i="3"/>
  <c r="Y487" i="3"/>
  <c r="BI487" i="3"/>
  <c r="AC487" i="3"/>
  <c r="AZ487" i="3"/>
  <c r="T487" i="3"/>
  <c r="AU487" i="3"/>
  <c r="AE487" i="3"/>
  <c r="O487" i="3"/>
  <c r="AT487" i="3"/>
  <c r="AD487" i="3"/>
  <c r="BJ487" i="3" s="1"/>
  <c r="BG526" i="3"/>
  <c r="AA526" i="3"/>
  <c r="AN526" i="3"/>
  <c r="AJ526" i="3"/>
  <c r="AM526" i="3"/>
  <c r="BF526" i="3"/>
  <c r="AP526" i="3"/>
  <c r="Z526" i="3"/>
  <c r="BI526" i="3"/>
  <c r="AS526" i="3"/>
  <c r="AC526" i="3"/>
  <c r="AD528" i="3"/>
  <c r="AY528" i="3"/>
  <c r="S528" i="3"/>
  <c r="AH528" i="3"/>
  <c r="BE528" i="3"/>
  <c r="AO528" i="3"/>
  <c r="Y528" i="3"/>
  <c r="BH528" i="3"/>
  <c r="AR528" i="3"/>
  <c r="AB528" i="3"/>
  <c r="BC528" i="3"/>
  <c r="BD495" i="3"/>
  <c r="AH495" i="3"/>
  <c r="BL495" i="3" s="1"/>
  <c r="AN495" i="3"/>
  <c r="BH495" i="3"/>
  <c r="AD495" i="3"/>
  <c r="AX495" i="3"/>
  <c r="V495" i="3"/>
  <c r="AV495" i="3"/>
  <c r="Z495" i="3"/>
  <c r="BC495" i="3"/>
  <c r="AM495" i="3"/>
  <c r="BH526" i="3"/>
  <c r="BK478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R498" i="3"/>
  <c r="X498" i="3"/>
  <c r="AC498" i="3"/>
  <c r="AH498" i="3"/>
  <c r="AN498" i="3"/>
  <c r="AS498" i="3"/>
  <c r="AX498" i="3"/>
  <c r="BD498" i="3"/>
  <c r="BI498" i="3"/>
  <c r="T498" i="3"/>
  <c r="Z498" i="3"/>
  <c r="AG498" i="3"/>
  <c r="AO498" i="3"/>
  <c r="AV498" i="3"/>
  <c r="BB498" i="3"/>
  <c r="N498" i="3"/>
  <c r="U498" i="3"/>
  <c r="AB498" i="3"/>
  <c r="AJ498" i="3"/>
  <c r="AP498" i="3"/>
  <c r="AW498" i="3"/>
  <c r="BE498" i="3"/>
  <c r="Y498" i="3"/>
  <c r="AL498" i="3"/>
  <c r="BA498" i="3"/>
  <c r="P498" i="3"/>
  <c r="AD498" i="3"/>
  <c r="AR498" i="3"/>
  <c r="BF498" i="3"/>
  <c r="V498" i="3"/>
  <c r="AK498" i="3"/>
  <c r="AZ498" i="3"/>
  <c r="Q498" i="3"/>
  <c r="BH498" i="3"/>
  <c r="AF498" i="3"/>
  <c r="AT498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P493" i="3"/>
  <c r="T493" i="3"/>
  <c r="X493" i="3"/>
  <c r="AB493" i="3"/>
  <c r="AF493" i="3"/>
  <c r="AJ493" i="3"/>
  <c r="AN493" i="3"/>
  <c r="AR493" i="3"/>
  <c r="AV493" i="3"/>
  <c r="AZ493" i="3"/>
  <c r="BD493" i="3"/>
  <c r="BH493" i="3"/>
  <c r="M493" i="3"/>
  <c r="U493" i="3"/>
  <c r="AC493" i="3"/>
  <c r="AK493" i="3"/>
  <c r="AS493" i="3"/>
  <c r="BA493" i="3"/>
  <c r="BI493" i="3"/>
  <c r="V493" i="3"/>
  <c r="AG493" i="3"/>
  <c r="AP493" i="3"/>
  <c r="BB493" i="3"/>
  <c r="N493" i="3"/>
  <c r="Y493" i="3"/>
  <c r="AH493" i="3"/>
  <c r="AT493" i="3"/>
  <c r="BE493" i="3"/>
  <c r="Q493" i="3"/>
  <c r="Z493" i="3"/>
  <c r="AL493" i="3"/>
  <c r="AW493" i="3"/>
  <c r="BF493" i="3"/>
  <c r="AO493" i="3"/>
  <c r="AX493" i="3"/>
  <c r="AD493" i="3"/>
  <c r="R493" i="3"/>
  <c r="BL466" i="3"/>
  <c r="BJ472" i="3"/>
  <c r="BM472" i="3"/>
  <c r="BM479" i="3"/>
  <c r="BJ499" i="3"/>
  <c r="BK526" i="3"/>
  <c r="BM530" i="3"/>
  <c r="BK503" i="3"/>
  <c r="BN470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P465" i="3"/>
  <c r="V465" i="3"/>
  <c r="AA465" i="3"/>
  <c r="AF465" i="3"/>
  <c r="AL465" i="3"/>
  <c r="AQ465" i="3"/>
  <c r="AV465" i="3"/>
  <c r="BB465" i="3"/>
  <c r="BG465" i="3"/>
  <c r="R465" i="3"/>
  <c r="W465" i="3"/>
  <c r="AB465" i="3"/>
  <c r="AH465" i="3"/>
  <c r="AM465" i="3"/>
  <c r="AR465" i="3"/>
  <c r="AX465" i="3"/>
  <c r="BC465" i="3"/>
  <c r="BH465" i="3"/>
  <c r="S465" i="3"/>
  <c r="AD465" i="3"/>
  <c r="AN465" i="3"/>
  <c r="AY465" i="3"/>
  <c r="T465" i="3"/>
  <c r="AE465" i="3"/>
  <c r="AP465" i="3"/>
  <c r="AZ465" i="3"/>
  <c r="X465" i="3"/>
  <c r="AT465" i="3"/>
  <c r="Z465" i="3"/>
  <c r="AU465" i="3"/>
  <c r="N465" i="3"/>
  <c r="BD465" i="3"/>
  <c r="O465" i="3"/>
  <c r="BF465" i="3"/>
  <c r="AI465" i="3"/>
  <c r="AJ465" i="3"/>
  <c r="O464" i="3"/>
  <c r="S464" i="3"/>
  <c r="W464" i="3"/>
  <c r="AA464" i="3"/>
  <c r="AE464" i="3"/>
  <c r="AI464" i="3"/>
  <c r="AM464" i="3"/>
  <c r="AQ464" i="3"/>
  <c r="AU464" i="3"/>
  <c r="AY464" i="3"/>
  <c r="BC464" i="3"/>
  <c r="BG464" i="3"/>
  <c r="M464" i="3"/>
  <c r="R464" i="3"/>
  <c r="X464" i="3"/>
  <c r="AC464" i="3"/>
  <c r="AH464" i="3"/>
  <c r="AN464" i="3"/>
  <c r="AS464" i="3"/>
  <c r="AX464" i="3"/>
  <c r="BD464" i="3"/>
  <c r="BI464" i="3"/>
  <c r="N464" i="3"/>
  <c r="T464" i="3"/>
  <c r="Y464" i="3"/>
  <c r="AD464" i="3"/>
  <c r="AJ464" i="3"/>
  <c r="AO464" i="3"/>
  <c r="AT464" i="3"/>
  <c r="AZ464" i="3"/>
  <c r="BE464" i="3"/>
  <c r="P464" i="3"/>
  <c r="Z464" i="3"/>
  <c r="AK464" i="3"/>
  <c r="AV464" i="3"/>
  <c r="BF464" i="3"/>
  <c r="Q464" i="3"/>
  <c r="AB464" i="3"/>
  <c r="AL464" i="3"/>
  <c r="AW464" i="3"/>
  <c r="BH464" i="3"/>
  <c r="AF464" i="3"/>
  <c r="BA464" i="3"/>
  <c r="AG464" i="3"/>
  <c r="BB464" i="3"/>
  <c r="U464" i="3"/>
  <c r="V464" i="3"/>
  <c r="AP464" i="3"/>
  <c r="AR464" i="3"/>
  <c r="P486" i="3"/>
  <c r="T486" i="3"/>
  <c r="X486" i="3"/>
  <c r="AB486" i="3"/>
  <c r="AF486" i="3"/>
  <c r="AJ486" i="3"/>
  <c r="AN486" i="3"/>
  <c r="AR486" i="3"/>
  <c r="AV486" i="3"/>
  <c r="AZ486" i="3"/>
  <c r="BD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N486" i="3"/>
  <c r="V486" i="3"/>
  <c r="AD486" i="3"/>
  <c r="AL486" i="3"/>
  <c r="AT486" i="3"/>
  <c r="BB486" i="3"/>
  <c r="O486" i="3"/>
  <c r="W486" i="3"/>
  <c r="AE486" i="3"/>
  <c r="AM486" i="3"/>
  <c r="AU486" i="3"/>
  <c r="BC486" i="3"/>
  <c r="Z486" i="3"/>
  <c r="AP486" i="3"/>
  <c r="BF486" i="3"/>
  <c r="AA486" i="3"/>
  <c r="AQ486" i="3"/>
  <c r="BG486" i="3"/>
  <c r="R486" i="3"/>
  <c r="AH486" i="3"/>
  <c r="AX486" i="3"/>
  <c r="S486" i="3"/>
  <c r="AI486" i="3"/>
  <c r="AY486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N502" i="3"/>
  <c r="S502" i="3"/>
  <c r="X502" i="3"/>
  <c r="AD502" i="3"/>
  <c r="AI502" i="3"/>
  <c r="AN502" i="3"/>
  <c r="AT502" i="3"/>
  <c r="AY502" i="3"/>
  <c r="BD502" i="3"/>
  <c r="P502" i="3"/>
  <c r="W502" i="3"/>
  <c r="AE502" i="3"/>
  <c r="AL502" i="3"/>
  <c r="AR502" i="3"/>
  <c r="AZ502" i="3"/>
  <c r="BG502" i="3"/>
  <c r="R502" i="3"/>
  <c r="Z502" i="3"/>
  <c r="AF502" i="3"/>
  <c r="AM502" i="3"/>
  <c r="AU502" i="3"/>
  <c r="BB502" i="3"/>
  <c r="BH502" i="3"/>
  <c r="V502" i="3"/>
  <c r="AJ502" i="3"/>
  <c r="AX502" i="3"/>
  <c r="AA502" i="3"/>
  <c r="AP502" i="3"/>
  <c r="BC502" i="3"/>
  <c r="T502" i="3"/>
  <c r="AH502" i="3"/>
  <c r="AV502" i="3"/>
  <c r="AQ502" i="3"/>
  <c r="BF502" i="3"/>
  <c r="O502" i="3"/>
  <c r="AB502" i="3"/>
  <c r="O522" i="3"/>
  <c r="S522" i="3"/>
  <c r="W522" i="3"/>
  <c r="AA522" i="3"/>
  <c r="AE522" i="3"/>
  <c r="AI522" i="3"/>
  <c r="AM522" i="3"/>
  <c r="AQ522" i="3"/>
  <c r="AU522" i="3"/>
  <c r="AY522" i="3"/>
  <c r="BC522" i="3"/>
  <c r="BG522" i="3"/>
  <c r="P522" i="3"/>
  <c r="T522" i="3"/>
  <c r="X522" i="3"/>
  <c r="AB522" i="3"/>
  <c r="AF522" i="3"/>
  <c r="AJ522" i="3"/>
  <c r="AN522" i="3"/>
  <c r="AR522" i="3"/>
  <c r="AV522" i="3"/>
  <c r="AZ522" i="3"/>
  <c r="BD522" i="3"/>
  <c r="BH522" i="3"/>
  <c r="Q522" i="3"/>
  <c r="Y522" i="3"/>
  <c r="AG522" i="3"/>
  <c r="AO522" i="3"/>
  <c r="AW522" i="3"/>
  <c r="BE522" i="3"/>
  <c r="AD522" i="3"/>
  <c r="BB522" i="3"/>
  <c r="R522" i="3"/>
  <c r="Z522" i="3"/>
  <c r="AH522" i="3"/>
  <c r="AP522" i="3"/>
  <c r="AX522" i="3"/>
  <c r="BF522" i="3"/>
  <c r="V522" i="3"/>
  <c r="AT522" i="3"/>
  <c r="M522" i="3"/>
  <c r="U522" i="3"/>
  <c r="AC522" i="3"/>
  <c r="AK522" i="3"/>
  <c r="AS522" i="3"/>
  <c r="BA522" i="3"/>
  <c r="BI522" i="3"/>
  <c r="N522" i="3"/>
  <c r="AL522" i="3"/>
  <c r="BN474" i="3"/>
  <c r="BL474" i="3"/>
  <c r="M481" i="3"/>
  <c r="Q481" i="3"/>
  <c r="U481" i="3"/>
  <c r="Y481" i="3"/>
  <c r="AC481" i="3"/>
  <c r="AG481" i="3"/>
  <c r="O481" i="3"/>
  <c r="T481" i="3"/>
  <c r="Z481" i="3"/>
  <c r="AE481" i="3"/>
  <c r="AJ481" i="3"/>
  <c r="AN481" i="3"/>
  <c r="AR481" i="3"/>
  <c r="AV481" i="3"/>
  <c r="AZ481" i="3"/>
  <c r="BD481" i="3"/>
  <c r="BH481" i="3"/>
  <c r="S481" i="3"/>
  <c r="AA481" i="3"/>
  <c r="AH481" i="3"/>
  <c r="AM481" i="3"/>
  <c r="AS481" i="3"/>
  <c r="AX481" i="3"/>
  <c r="BC481" i="3"/>
  <c r="BI481" i="3"/>
  <c r="N481" i="3"/>
  <c r="V481" i="3"/>
  <c r="AB481" i="3"/>
  <c r="AI481" i="3"/>
  <c r="AO481" i="3"/>
  <c r="AT481" i="3"/>
  <c r="AY481" i="3"/>
  <c r="BE481" i="3"/>
  <c r="W481" i="3"/>
  <c r="AK481" i="3"/>
  <c r="AU481" i="3"/>
  <c r="BF481" i="3"/>
  <c r="X481" i="3"/>
  <c r="AL481" i="3"/>
  <c r="AW481" i="3"/>
  <c r="BG481" i="3"/>
  <c r="AD481" i="3"/>
  <c r="BA481" i="3"/>
  <c r="AF481" i="3"/>
  <c r="BB481" i="3"/>
  <c r="P481" i="3"/>
  <c r="AP481" i="3"/>
  <c r="R481" i="3"/>
  <c r="AQ481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P497" i="3"/>
  <c r="U497" i="3"/>
  <c r="AA497" i="3"/>
  <c r="AF497" i="3"/>
  <c r="AK497" i="3"/>
  <c r="AQ497" i="3"/>
  <c r="AV497" i="3"/>
  <c r="BA497" i="3"/>
  <c r="BG497" i="3"/>
  <c r="M497" i="3"/>
  <c r="T497" i="3"/>
  <c r="AB497" i="3"/>
  <c r="AI497" i="3"/>
  <c r="AO497" i="3"/>
  <c r="AW497" i="3"/>
  <c r="BD497" i="3"/>
  <c r="O497" i="3"/>
  <c r="W497" i="3"/>
  <c r="AC497" i="3"/>
  <c r="AJ497" i="3"/>
  <c r="AR497" i="3"/>
  <c r="AY497" i="3"/>
  <c r="BE497" i="3"/>
  <c r="Q497" i="3"/>
  <c r="S497" i="3"/>
  <c r="AG497" i="3"/>
  <c r="AU497" i="3"/>
  <c r="BI497" i="3"/>
  <c r="X497" i="3"/>
  <c r="AM497" i="3"/>
  <c r="AZ497" i="3"/>
  <c r="AE497" i="3"/>
  <c r="AS497" i="3"/>
  <c r="BH497" i="3"/>
  <c r="BC497" i="3"/>
  <c r="Y497" i="3"/>
  <c r="AN497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S513" i="3"/>
  <c r="Y513" i="3"/>
  <c r="AD513" i="3"/>
  <c r="AI513" i="3"/>
  <c r="AO513" i="3"/>
  <c r="AT513" i="3"/>
  <c r="AY513" i="3"/>
  <c r="BE513" i="3"/>
  <c r="O513" i="3"/>
  <c r="U513" i="3"/>
  <c r="Z513" i="3"/>
  <c r="AE513" i="3"/>
  <c r="AK513" i="3"/>
  <c r="AP513" i="3"/>
  <c r="AU513" i="3"/>
  <c r="BA513" i="3"/>
  <c r="BF513" i="3"/>
  <c r="M513" i="3"/>
  <c r="W513" i="3"/>
  <c r="AH513" i="3"/>
  <c r="AS513" i="3"/>
  <c r="BC513" i="3"/>
  <c r="AA513" i="3"/>
  <c r="AM513" i="3"/>
  <c r="BB513" i="3"/>
  <c r="AL513" i="3"/>
  <c r="Q513" i="3"/>
  <c r="AC513" i="3"/>
  <c r="AQ513" i="3"/>
  <c r="BG513" i="3"/>
  <c r="R513" i="3"/>
  <c r="AG513" i="3"/>
  <c r="AW513" i="3"/>
  <c r="BI513" i="3"/>
  <c r="V513" i="3"/>
  <c r="AX513" i="3"/>
  <c r="N527" i="3"/>
  <c r="R527" i="3"/>
  <c r="V527" i="3"/>
  <c r="Z527" i="3"/>
  <c r="AD527" i="3"/>
  <c r="AH527" i="3"/>
  <c r="AL527" i="3"/>
  <c r="AP527" i="3"/>
  <c r="AT527" i="3"/>
  <c r="AX527" i="3"/>
  <c r="BB527" i="3"/>
  <c r="BF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T527" i="3"/>
  <c r="AB527" i="3"/>
  <c r="AJ527" i="3"/>
  <c r="AR527" i="3"/>
  <c r="AZ527" i="3"/>
  <c r="BH527" i="3"/>
  <c r="M527" i="3"/>
  <c r="U527" i="3"/>
  <c r="AC527" i="3"/>
  <c r="AK527" i="3"/>
  <c r="AS527" i="3"/>
  <c r="BA527" i="3"/>
  <c r="BI527" i="3"/>
  <c r="P527" i="3"/>
  <c r="X527" i="3"/>
  <c r="AF527" i="3"/>
  <c r="AN527" i="3"/>
  <c r="AV527" i="3"/>
  <c r="BD527" i="3"/>
  <c r="Y527" i="3"/>
  <c r="BE527" i="3"/>
  <c r="AG527" i="3"/>
  <c r="AO527" i="3"/>
  <c r="Q527" i="3"/>
  <c r="AW527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Q480" i="3"/>
  <c r="V480" i="3"/>
  <c r="AB480" i="3"/>
  <c r="AG480" i="3"/>
  <c r="AL480" i="3"/>
  <c r="AR480" i="3"/>
  <c r="AW480" i="3"/>
  <c r="BB480" i="3"/>
  <c r="BH480" i="3"/>
  <c r="M480" i="3"/>
  <c r="T480" i="3"/>
  <c r="Z480" i="3"/>
  <c r="AH480" i="3"/>
  <c r="AO480" i="3"/>
  <c r="AV480" i="3"/>
  <c r="BD480" i="3"/>
  <c r="N480" i="3"/>
  <c r="U480" i="3"/>
  <c r="AC480" i="3"/>
  <c r="AJ480" i="3"/>
  <c r="AP480" i="3"/>
  <c r="AX480" i="3"/>
  <c r="BE480" i="3"/>
  <c r="P480" i="3"/>
  <c r="AD480" i="3"/>
  <c r="AS480" i="3"/>
  <c r="BF480" i="3"/>
  <c r="R480" i="3"/>
  <c r="AF480" i="3"/>
  <c r="AT480" i="3"/>
  <c r="BI480" i="3"/>
  <c r="X480" i="3"/>
  <c r="AZ480" i="3"/>
  <c r="Y480" i="3"/>
  <c r="BA480" i="3"/>
  <c r="AK480" i="3"/>
  <c r="AN480" i="3"/>
  <c r="P496" i="3"/>
  <c r="T496" i="3"/>
  <c r="X496" i="3"/>
  <c r="AB496" i="3"/>
  <c r="AF496" i="3"/>
  <c r="AJ496" i="3"/>
  <c r="AN496" i="3"/>
  <c r="AR496" i="3"/>
  <c r="AV496" i="3"/>
  <c r="AZ496" i="3"/>
  <c r="BD496" i="3"/>
  <c r="BH496" i="3"/>
  <c r="M496" i="3"/>
  <c r="R496" i="3"/>
  <c r="W496" i="3"/>
  <c r="AC496" i="3"/>
  <c r="AH496" i="3"/>
  <c r="AM496" i="3"/>
  <c r="AS496" i="3"/>
  <c r="AX496" i="3"/>
  <c r="BC496" i="3"/>
  <c r="BI496" i="3"/>
  <c r="N496" i="3"/>
  <c r="U496" i="3"/>
  <c r="AA496" i="3"/>
  <c r="AI496" i="3"/>
  <c r="AP496" i="3"/>
  <c r="AW496" i="3"/>
  <c r="BE496" i="3"/>
  <c r="O496" i="3"/>
  <c r="V496" i="3"/>
  <c r="AD496" i="3"/>
  <c r="AK496" i="3"/>
  <c r="AQ496" i="3"/>
  <c r="AY496" i="3"/>
  <c r="BF496" i="3"/>
  <c r="Q496" i="3"/>
  <c r="Y496" i="3"/>
  <c r="AE496" i="3"/>
  <c r="AL496" i="3"/>
  <c r="AT496" i="3"/>
  <c r="BA496" i="3"/>
  <c r="BG496" i="3"/>
  <c r="AO496" i="3"/>
  <c r="S496" i="3"/>
  <c r="AU496" i="3"/>
  <c r="AG496" i="3"/>
  <c r="BB496" i="3"/>
  <c r="Z496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12" i="3"/>
  <c r="T512" i="3"/>
  <c r="Z512" i="3"/>
  <c r="AE512" i="3"/>
  <c r="AJ512" i="3"/>
  <c r="AP512" i="3"/>
  <c r="AU512" i="3"/>
  <c r="AZ512" i="3"/>
  <c r="BF512" i="3"/>
  <c r="P512" i="3"/>
  <c r="V512" i="3"/>
  <c r="AA512" i="3"/>
  <c r="AF512" i="3"/>
  <c r="AL512" i="3"/>
  <c r="AQ512" i="3"/>
  <c r="AV512" i="3"/>
  <c r="BB512" i="3"/>
  <c r="BG512" i="3"/>
  <c r="S512" i="3"/>
  <c r="AD512" i="3"/>
  <c r="AN512" i="3"/>
  <c r="AY512" i="3"/>
  <c r="W512" i="3"/>
  <c r="AH512" i="3"/>
  <c r="R512" i="3"/>
  <c r="AB512" i="3"/>
  <c r="X512" i="3"/>
  <c r="AT512" i="3"/>
  <c r="BH512" i="3"/>
  <c r="N512" i="3"/>
  <c r="BD512" i="3"/>
  <c r="AI512" i="3"/>
  <c r="AX512" i="3"/>
  <c r="AM512" i="3"/>
  <c r="BC512" i="3"/>
  <c r="AR512" i="3"/>
  <c r="BM466" i="3"/>
  <c r="BK472" i="3"/>
  <c r="BL472" i="3"/>
  <c r="BM503" i="3"/>
  <c r="BJ511" i="3"/>
  <c r="BM523" i="3"/>
  <c r="BK479" i="3"/>
  <c r="BN479" i="3"/>
  <c r="BN487" i="3"/>
  <c r="BL499" i="3"/>
  <c r="BK519" i="3"/>
  <c r="BN519" i="3"/>
  <c r="BK530" i="3"/>
  <c r="BN530" i="3"/>
  <c r="BL530" i="3"/>
  <c r="BL491" i="3"/>
  <c r="BK507" i="3"/>
  <c r="BN507" i="3"/>
  <c r="BL507" i="3"/>
  <c r="BJ47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M518" i="3"/>
  <c r="U518" i="3"/>
  <c r="AC518" i="3"/>
  <c r="AK518" i="3"/>
  <c r="AS518" i="3"/>
  <c r="BA518" i="3"/>
  <c r="X518" i="3"/>
  <c r="AG518" i="3"/>
  <c r="AR518" i="3"/>
  <c r="BD518" i="3"/>
  <c r="T518" i="3"/>
  <c r="AZ518" i="3"/>
  <c r="P518" i="3"/>
  <c r="BK518" i="3" s="1"/>
  <c r="Y518" i="3"/>
  <c r="AJ518" i="3"/>
  <c r="AV518" i="3"/>
  <c r="BE518" i="3"/>
  <c r="AO518" i="3"/>
  <c r="Q518" i="3"/>
  <c r="AB518" i="3"/>
  <c r="AN518" i="3"/>
  <c r="AW518" i="3"/>
  <c r="BH518" i="3"/>
  <c r="AF518" i="3"/>
  <c r="BI518" i="3"/>
  <c r="BM474" i="3"/>
  <c r="M492" i="3"/>
  <c r="Q492" i="3"/>
  <c r="U492" i="3"/>
  <c r="Y492" i="3"/>
  <c r="AC492" i="3"/>
  <c r="AG492" i="3"/>
  <c r="AK492" i="3"/>
  <c r="AO492" i="3"/>
  <c r="AS492" i="3"/>
  <c r="AW492" i="3"/>
  <c r="BA492" i="3"/>
  <c r="BE492" i="3"/>
  <c r="BI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O492" i="3"/>
  <c r="W492" i="3"/>
  <c r="AE492" i="3"/>
  <c r="AM492" i="3"/>
  <c r="AU492" i="3"/>
  <c r="BC492" i="3"/>
  <c r="S492" i="3"/>
  <c r="AB492" i="3"/>
  <c r="AN492" i="3"/>
  <c r="AY492" i="3"/>
  <c r="BH492" i="3"/>
  <c r="T492" i="3"/>
  <c r="AF492" i="3"/>
  <c r="AQ492" i="3"/>
  <c r="AZ492" i="3"/>
  <c r="X492" i="3"/>
  <c r="AI492" i="3"/>
  <c r="AR492" i="3"/>
  <c r="BD492" i="3"/>
  <c r="AV492" i="3"/>
  <c r="P492" i="3"/>
  <c r="BG492" i="3"/>
  <c r="AJ492" i="3"/>
  <c r="AA492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08" i="3"/>
  <c r="T508" i="3"/>
  <c r="Y508" i="3"/>
  <c r="AD508" i="3"/>
  <c r="AJ508" i="3"/>
  <c r="AO508" i="3"/>
  <c r="AT508" i="3"/>
  <c r="AZ508" i="3"/>
  <c r="BE508" i="3"/>
  <c r="P508" i="3"/>
  <c r="U508" i="3"/>
  <c r="Z508" i="3"/>
  <c r="AF508" i="3"/>
  <c r="AK508" i="3"/>
  <c r="AP508" i="3"/>
  <c r="AV508" i="3"/>
  <c r="BA508" i="3"/>
  <c r="BF508" i="3"/>
  <c r="R508" i="3"/>
  <c r="AC508" i="3"/>
  <c r="AN508" i="3"/>
  <c r="AX508" i="3"/>
  <c r="BI508" i="3"/>
  <c r="V508" i="3"/>
  <c r="AG508" i="3"/>
  <c r="AR508" i="3"/>
  <c r="BB508" i="3"/>
  <c r="Q508" i="3"/>
  <c r="AB508" i="3"/>
  <c r="AL508" i="3"/>
  <c r="AW508" i="3"/>
  <c r="BH508" i="3"/>
  <c r="M508" i="3"/>
  <c r="BD508" i="3"/>
  <c r="AS508" i="3"/>
  <c r="X508" i="3"/>
  <c r="AH508" i="3"/>
  <c r="N524" i="3"/>
  <c r="R524" i="3"/>
  <c r="V524" i="3"/>
  <c r="Z524" i="3"/>
  <c r="AD524" i="3"/>
  <c r="AH524" i="3"/>
  <c r="AL524" i="3"/>
  <c r="AP524" i="3"/>
  <c r="AT524" i="3"/>
  <c r="AX524" i="3"/>
  <c r="BB524" i="3"/>
  <c r="BF524" i="3"/>
  <c r="O524" i="3"/>
  <c r="S524" i="3"/>
  <c r="W524" i="3"/>
  <c r="AA524" i="3"/>
  <c r="AE524" i="3"/>
  <c r="AI524" i="3"/>
  <c r="AM524" i="3"/>
  <c r="AQ524" i="3"/>
  <c r="AU524" i="3"/>
  <c r="AY524" i="3"/>
  <c r="BC524" i="3"/>
  <c r="BG524" i="3"/>
  <c r="T524" i="3"/>
  <c r="AB524" i="3"/>
  <c r="AJ524" i="3"/>
  <c r="AR524" i="3"/>
  <c r="AZ524" i="3"/>
  <c r="BH524" i="3"/>
  <c r="Y524" i="3"/>
  <c r="AO524" i="3"/>
  <c r="M524" i="3"/>
  <c r="U524" i="3"/>
  <c r="AC524" i="3"/>
  <c r="AK524" i="3"/>
  <c r="AS524" i="3"/>
  <c r="BA524" i="3"/>
  <c r="BI524" i="3"/>
  <c r="Q524" i="3"/>
  <c r="AG524" i="3"/>
  <c r="BE524" i="3"/>
  <c r="P524" i="3"/>
  <c r="X524" i="3"/>
  <c r="AF524" i="3"/>
  <c r="AN524" i="3"/>
  <c r="AV524" i="3"/>
  <c r="BD524" i="3"/>
  <c r="AW524" i="3"/>
  <c r="BN499" i="3"/>
  <c r="BJ495" i="3"/>
  <c r="BM507" i="3"/>
  <c r="N469" i="3"/>
  <c r="R469" i="3"/>
  <c r="V469" i="3"/>
  <c r="Z469" i="3"/>
  <c r="AD469" i="3"/>
  <c r="AH469" i="3"/>
  <c r="AL469" i="3"/>
  <c r="AP469" i="3"/>
  <c r="P469" i="3"/>
  <c r="U469" i="3"/>
  <c r="AA469" i="3"/>
  <c r="AF469" i="3"/>
  <c r="AK469" i="3"/>
  <c r="AQ469" i="3"/>
  <c r="AU469" i="3"/>
  <c r="AY469" i="3"/>
  <c r="BC469" i="3"/>
  <c r="BG469" i="3"/>
  <c r="Q469" i="3"/>
  <c r="W469" i="3"/>
  <c r="AB469" i="3"/>
  <c r="AG469" i="3"/>
  <c r="AM469" i="3"/>
  <c r="AR469" i="3"/>
  <c r="AV469" i="3"/>
  <c r="AZ469" i="3"/>
  <c r="BD469" i="3"/>
  <c r="BH469" i="3"/>
  <c r="S469" i="3"/>
  <c r="AC469" i="3"/>
  <c r="AN469" i="3"/>
  <c r="AW469" i="3"/>
  <c r="BE469" i="3"/>
  <c r="T469" i="3"/>
  <c r="AE469" i="3"/>
  <c r="AO469" i="3"/>
  <c r="AX469" i="3"/>
  <c r="BF469" i="3"/>
  <c r="M469" i="3"/>
  <c r="AI469" i="3"/>
  <c r="BA469" i="3"/>
  <c r="O469" i="3"/>
  <c r="AJ469" i="3"/>
  <c r="BB469" i="3"/>
  <c r="X469" i="3"/>
  <c r="BI469" i="3"/>
  <c r="Y469" i="3"/>
  <c r="AS469" i="3"/>
  <c r="AT469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M468" i="3"/>
  <c r="R468" i="3"/>
  <c r="W468" i="3"/>
  <c r="AC468" i="3"/>
  <c r="AH468" i="3"/>
  <c r="AM468" i="3"/>
  <c r="AS468" i="3"/>
  <c r="AX468" i="3"/>
  <c r="BC468" i="3"/>
  <c r="BI468" i="3"/>
  <c r="N468" i="3"/>
  <c r="S468" i="3"/>
  <c r="Y468" i="3"/>
  <c r="AD468" i="3"/>
  <c r="AI468" i="3"/>
  <c r="AO468" i="3"/>
  <c r="AT468" i="3"/>
  <c r="AY468" i="3"/>
  <c r="BE468" i="3"/>
  <c r="O468" i="3"/>
  <c r="Z468" i="3"/>
  <c r="AK468" i="3"/>
  <c r="AU468" i="3"/>
  <c r="BF468" i="3"/>
  <c r="Q468" i="3"/>
  <c r="AA468" i="3"/>
  <c r="AL468" i="3"/>
  <c r="AW468" i="3"/>
  <c r="BG468" i="3"/>
  <c r="U468" i="3"/>
  <c r="AP468" i="3"/>
  <c r="V468" i="3"/>
  <c r="AQ468" i="3"/>
  <c r="AE468" i="3"/>
  <c r="AG468" i="3"/>
  <c r="BA468" i="3"/>
  <c r="BB468" i="3"/>
  <c r="BK482" i="3"/>
  <c r="BM482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O490" i="3"/>
  <c r="S490" i="3"/>
  <c r="W490" i="3"/>
  <c r="AA490" i="3"/>
  <c r="AE490" i="3"/>
  <c r="AI490" i="3"/>
  <c r="AM490" i="3"/>
  <c r="AQ490" i="3"/>
  <c r="AU490" i="3"/>
  <c r="AY490" i="3"/>
  <c r="BC490" i="3"/>
  <c r="BG490" i="3"/>
  <c r="T490" i="3"/>
  <c r="AB490" i="3"/>
  <c r="AJ490" i="3"/>
  <c r="AR490" i="3"/>
  <c r="AZ490" i="3"/>
  <c r="BH490" i="3"/>
  <c r="M490" i="3"/>
  <c r="X490" i="3"/>
  <c r="AG490" i="3"/>
  <c r="AS490" i="3"/>
  <c r="BD490" i="3"/>
  <c r="P490" i="3"/>
  <c r="Y490" i="3"/>
  <c r="AK490" i="3"/>
  <c r="AV490" i="3"/>
  <c r="BE490" i="3"/>
  <c r="Q490" i="3"/>
  <c r="AC490" i="3"/>
  <c r="AN490" i="3"/>
  <c r="AW490" i="3"/>
  <c r="BI490" i="3"/>
  <c r="U490" i="3"/>
  <c r="AF490" i="3"/>
  <c r="BA490" i="3"/>
  <c r="AO490" i="3"/>
  <c r="P506" i="3"/>
  <c r="T506" i="3"/>
  <c r="X506" i="3"/>
  <c r="AB506" i="3"/>
  <c r="AF506" i="3"/>
  <c r="AJ506" i="3"/>
  <c r="AN506" i="3"/>
  <c r="AR506" i="3"/>
  <c r="AV506" i="3"/>
  <c r="AZ506" i="3"/>
  <c r="BD506" i="3"/>
  <c r="BH506" i="3"/>
  <c r="N506" i="3"/>
  <c r="S506" i="3"/>
  <c r="Y506" i="3"/>
  <c r="AD506" i="3"/>
  <c r="AI506" i="3"/>
  <c r="AO506" i="3"/>
  <c r="AT506" i="3"/>
  <c r="AY506" i="3"/>
  <c r="BE506" i="3"/>
  <c r="O506" i="3"/>
  <c r="U506" i="3"/>
  <c r="Z506" i="3"/>
  <c r="AE506" i="3"/>
  <c r="AK506" i="3"/>
  <c r="AP506" i="3"/>
  <c r="AU506" i="3"/>
  <c r="BA506" i="3"/>
  <c r="BF506" i="3"/>
  <c r="M506" i="3"/>
  <c r="W506" i="3"/>
  <c r="AH506" i="3"/>
  <c r="AS506" i="3"/>
  <c r="BC506" i="3"/>
  <c r="Q506" i="3"/>
  <c r="AA506" i="3"/>
  <c r="AL506" i="3"/>
  <c r="AW506" i="3"/>
  <c r="BG506" i="3"/>
  <c r="V506" i="3"/>
  <c r="AG506" i="3"/>
  <c r="AQ506" i="3"/>
  <c r="BB506" i="3"/>
  <c r="AC506" i="3"/>
  <c r="R506" i="3"/>
  <c r="AM506" i="3"/>
  <c r="AX506" i="3"/>
  <c r="BI506" i="3"/>
  <c r="BK514" i="3"/>
  <c r="N485" i="3"/>
  <c r="R485" i="3"/>
  <c r="V485" i="3"/>
  <c r="Z485" i="3"/>
  <c r="AD485" i="3"/>
  <c r="AH485" i="3"/>
  <c r="AL485" i="3"/>
  <c r="AP485" i="3"/>
  <c r="AT485" i="3"/>
  <c r="AX485" i="3"/>
  <c r="M485" i="3"/>
  <c r="S485" i="3"/>
  <c r="X485" i="3"/>
  <c r="AC485" i="3"/>
  <c r="AI485" i="3"/>
  <c r="AN485" i="3"/>
  <c r="AS485" i="3"/>
  <c r="AY485" i="3"/>
  <c r="BC485" i="3"/>
  <c r="BG485" i="3"/>
  <c r="O485" i="3"/>
  <c r="T485" i="3"/>
  <c r="Y485" i="3"/>
  <c r="AE485" i="3"/>
  <c r="AJ485" i="3"/>
  <c r="AO485" i="3"/>
  <c r="AU485" i="3"/>
  <c r="AZ485" i="3"/>
  <c r="BD485" i="3"/>
  <c r="BH485" i="3"/>
  <c r="P485" i="3"/>
  <c r="AA485" i="3"/>
  <c r="AK485" i="3"/>
  <c r="AV485" i="3"/>
  <c r="BE485" i="3"/>
  <c r="Q485" i="3"/>
  <c r="AB485" i="3"/>
  <c r="AM485" i="3"/>
  <c r="AW485" i="3"/>
  <c r="BF485" i="3"/>
  <c r="U485" i="3"/>
  <c r="AQ485" i="3"/>
  <c r="BI485" i="3"/>
  <c r="W485" i="3"/>
  <c r="AR485" i="3"/>
  <c r="AF485" i="3"/>
  <c r="BA485" i="3"/>
  <c r="BB485" i="3"/>
  <c r="AG485" i="3"/>
  <c r="P501" i="3"/>
  <c r="T501" i="3"/>
  <c r="X501" i="3"/>
  <c r="AB501" i="3"/>
  <c r="AF501" i="3"/>
  <c r="AJ501" i="3"/>
  <c r="AN501" i="3"/>
  <c r="AR501" i="3"/>
  <c r="AV501" i="3"/>
  <c r="AZ501" i="3"/>
  <c r="BD501" i="3"/>
  <c r="BH501" i="3"/>
  <c r="Q501" i="3"/>
  <c r="V501" i="3"/>
  <c r="AA501" i="3"/>
  <c r="AG501" i="3"/>
  <c r="AL501" i="3"/>
  <c r="AQ501" i="3"/>
  <c r="AW501" i="3"/>
  <c r="BB501" i="3"/>
  <c r="BG501" i="3"/>
  <c r="R501" i="3"/>
  <c r="Y501" i="3"/>
  <c r="AE501" i="3"/>
  <c r="AM501" i="3"/>
  <c r="AT501" i="3"/>
  <c r="BA501" i="3"/>
  <c r="BI501" i="3"/>
  <c r="M501" i="3"/>
  <c r="S501" i="3"/>
  <c r="Z501" i="3"/>
  <c r="AH501" i="3"/>
  <c r="AO501" i="3"/>
  <c r="AU501" i="3"/>
  <c r="BC501" i="3"/>
  <c r="O501" i="3"/>
  <c r="AD501" i="3"/>
  <c r="AS501" i="3"/>
  <c r="BF501" i="3"/>
  <c r="U501" i="3"/>
  <c r="AI501" i="3"/>
  <c r="AX501" i="3"/>
  <c r="N501" i="3"/>
  <c r="AC501" i="3"/>
  <c r="AP501" i="3"/>
  <c r="BE501" i="3"/>
  <c r="AK501" i="3"/>
  <c r="W501" i="3"/>
  <c r="AY501" i="3"/>
  <c r="P517" i="3"/>
  <c r="T517" i="3"/>
  <c r="X517" i="3"/>
  <c r="AB517" i="3"/>
  <c r="AF517" i="3"/>
  <c r="AJ517" i="3"/>
  <c r="AN517" i="3"/>
  <c r="AR517" i="3"/>
  <c r="AV517" i="3"/>
  <c r="AZ517" i="3"/>
  <c r="BD517" i="3"/>
  <c r="BH517" i="3"/>
  <c r="M517" i="3"/>
  <c r="Q517" i="3"/>
  <c r="U517" i="3"/>
  <c r="Y517" i="3"/>
  <c r="AC517" i="3"/>
  <c r="AG517" i="3"/>
  <c r="AK517" i="3"/>
  <c r="AO517" i="3"/>
  <c r="AS517" i="3"/>
  <c r="AW517" i="3"/>
  <c r="BA517" i="3"/>
  <c r="BE517" i="3"/>
  <c r="BI517" i="3"/>
  <c r="O517" i="3"/>
  <c r="W517" i="3"/>
  <c r="AE517" i="3"/>
  <c r="AM517" i="3"/>
  <c r="AU517" i="3"/>
  <c r="BC517" i="3"/>
  <c r="S517" i="3"/>
  <c r="AD517" i="3"/>
  <c r="AP517" i="3"/>
  <c r="AY517" i="3"/>
  <c r="AA517" i="3"/>
  <c r="AX517" i="3"/>
  <c r="V517" i="3"/>
  <c r="AH517" i="3"/>
  <c r="AQ517" i="3"/>
  <c r="BB517" i="3"/>
  <c r="N517" i="3"/>
  <c r="Z517" i="3"/>
  <c r="AI517" i="3"/>
  <c r="AT517" i="3"/>
  <c r="BF517" i="3"/>
  <c r="R517" i="3"/>
  <c r="AL517" i="3"/>
  <c r="BG517" i="3"/>
  <c r="M529" i="3"/>
  <c r="Q529" i="3"/>
  <c r="U529" i="3"/>
  <c r="Y529" i="3"/>
  <c r="AC529" i="3"/>
  <c r="AG529" i="3"/>
  <c r="AK529" i="3"/>
  <c r="AO529" i="3"/>
  <c r="AS529" i="3"/>
  <c r="AW529" i="3"/>
  <c r="BA529" i="3"/>
  <c r="BE529" i="3"/>
  <c r="BI529" i="3"/>
  <c r="N529" i="3"/>
  <c r="R529" i="3"/>
  <c r="V529" i="3"/>
  <c r="Z529" i="3"/>
  <c r="AD529" i="3"/>
  <c r="AH529" i="3"/>
  <c r="AL529" i="3"/>
  <c r="AP529" i="3"/>
  <c r="AT529" i="3"/>
  <c r="AX529" i="3"/>
  <c r="BB529" i="3"/>
  <c r="BF529" i="3"/>
  <c r="O529" i="3"/>
  <c r="W529" i="3"/>
  <c r="AE529" i="3"/>
  <c r="AM529" i="3"/>
  <c r="AU529" i="3"/>
  <c r="BC529" i="3"/>
  <c r="P529" i="3"/>
  <c r="X529" i="3"/>
  <c r="AF529" i="3"/>
  <c r="AN529" i="3"/>
  <c r="AV529" i="3"/>
  <c r="BD529" i="3"/>
  <c r="S529" i="3"/>
  <c r="AA529" i="3"/>
  <c r="AI529" i="3"/>
  <c r="AQ529" i="3"/>
  <c r="AY529" i="3"/>
  <c r="BG529" i="3"/>
  <c r="T529" i="3"/>
  <c r="AZ529" i="3"/>
  <c r="AB529" i="3"/>
  <c r="BH529" i="3"/>
  <c r="AJ529" i="3"/>
  <c r="AR529" i="3"/>
  <c r="O467" i="3"/>
  <c r="S467" i="3"/>
  <c r="W467" i="3"/>
  <c r="AA467" i="3"/>
  <c r="AE467" i="3"/>
  <c r="AI467" i="3"/>
  <c r="AM467" i="3"/>
  <c r="AQ467" i="3"/>
  <c r="AU467" i="3"/>
  <c r="AY467" i="3"/>
  <c r="BC467" i="3"/>
  <c r="BG467" i="3"/>
  <c r="P467" i="3"/>
  <c r="U467" i="3"/>
  <c r="Z467" i="3"/>
  <c r="AF467" i="3"/>
  <c r="AK467" i="3"/>
  <c r="AP467" i="3"/>
  <c r="AV467" i="3"/>
  <c r="BA467" i="3"/>
  <c r="BF467" i="3"/>
  <c r="Q467" i="3"/>
  <c r="V467" i="3"/>
  <c r="AB467" i="3"/>
  <c r="AG467" i="3"/>
  <c r="AL467" i="3"/>
  <c r="AR467" i="3"/>
  <c r="AW467" i="3"/>
  <c r="BB467" i="3"/>
  <c r="BH467" i="3"/>
  <c r="M467" i="3"/>
  <c r="X467" i="3"/>
  <c r="AH467" i="3"/>
  <c r="AS467" i="3"/>
  <c r="BD467" i="3"/>
  <c r="N467" i="3"/>
  <c r="Y467" i="3"/>
  <c r="AJ467" i="3"/>
  <c r="AT467" i="3"/>
  <c r="BE467" i="3"/>
  <c r="AC467" i="3"/>
  <c r="AX467" i="3"/>
  <c r="AD467" i="3"/>
  <c r="AZ467" i="3"/>
  <c r="AN467" i="3"/>
  <c r="AO467" i="3"/>
  <c r="R467" i="3"/>
  <c r="T467" i="3"/>
  <c r="BI467" i="3"/>
  <c r="BJ470" i="3"/>
  <c r="BM470" i="3"/>
  <c r="P484" i="3"/>
  <c r="T484" i="3"/>
  <c r="X484" i="3"/>
  <c r="AB484" i="3"/>
  <c r="AF484" i="3"/>
  <c r="AJ484" i="3"/>
  <c r="AN484" i="3"/>
  <c r="AR484" i="3"/>
  <c r="AV484" i="3"/>
  <c r="AZ484" i="3"/>
  <c r="BD484" i="3"/>
  <c r="BH484" i="3"/>
  <c r="O484" i="3"/>
  <c r="U484" i="3"/>
  <c r="Z484" i="3"/>
  <c r="AE484" i="3"/>
  <c r="AK484" i="3"/>
  <c r="AP484" i="3"/>
  <c r="AU484" i="3"/>
  <c r="BA484" i="3"/>
  <c r="BF484" i="3"/>
  <c r="Q484" i="3"/>
  <c r="V484" i="3"/>
  <c r="AA484" i="3"/>
  <c r="AG484" i="3"/>
  <c r="AL484" i="3"/>
  <c r="AQ484" i="3"/>
  <c r="AW484" i="3"/>
  <c r="BB484" i="3"/>
  <c r="BG484" i="3"/>
  <c r="M484" i="3"/>
  <c r="W484" i="3"/>
  <c r="AH484" i="3"/>
  <c r="AS484" i="3"/>
  <c r="BC484" i="3"/>
  <c r="N484" i="3"/>
  <c r="Y484" i="3"/>
  <c r="AI484" i="3"/>
  <c r="AT484" i="3"/>
  <c r="BE484" i="3"/>
  <c r="AC484" i="3"/>
  <c r="AX484" i="3"/>
  <c r="AD484" i="3"/>
  <c r="AY484" i="3"/>
  <c r="R484" i="3"/>
  <c r="AM484" i="3"/>
  <c r="BI484" i="3"/>
  <c r="AO484" i="3"/>
  <c r="S484" i="3"/>
  <c r="N500" i="3"/>
  <c r="R500" i="3"/>
  <c r="V500" i="3"/>
  <c r="Z500" i="3"/>
  <c r="AD500" i="3"/>
  <c r="AH500" i="3"/>
  <c r="AL500" i="3"/>
  <c r="AP500" i="3"/>
  <c r="AT500" i="3"/>
  <c r="AX500" i="3"/>
  <c r="BB500" i="3"/>
  <c r="BF500" i="3"/>
  <c r="M500" i="3"/>
  <c r="S500" i="3"/>
  <c r="X500" i="3"/>
  <c r="AC500" i="3"/>
  <c r="AI500" i="3"/>
  <c r="AN500" i="3"/>
  <c r="AS500" i="3"/>
  <c r="AY500" i="3"/>
  <c r="BD500" i="3"/>
  <c r="BI500" i="3"/>
  <c r="Q500" i="3"/>
  <c r="Y500" i="3"/>
  <c r="AF500" i="3"/>
  <c r="AM500" i="3"/>
  <c r="AU500" i="3"/>
  <c r="BA500" i="3"/>
  <c r="BH500" i="3"/>
  <c r="T500" i="3"/>
  <c r="AA500" i="3"/>
  <c r="AG500" i="3"/>
  <c r="AO500" i="3"/>
  <c r="AV500" i="3"/>
  <c r="BC500" i="3"/>
  <c r="W500" i="3"/>
  <c r="AK500" i="3"/>
  <c r="AZ500" i="3"/>
  <c r="O500" i="3"/>
  <c r="AB500" i="3"/>
  <c r="AQ500" i="3"/>
  <c r="BE500" i="3"/>
  <c r="U500" i="3"/>
  <c r="AJ500" i="3"/>
  <c r="AW500" i="3"/>
  <c r="AE500" i="3"/>
  <c r="P500" i="3"/>
  <c r="AR500" i="3"/>
  <c r="BG500" i="3"/>
  <c r="M516" i="3"/>
  <c r="Q516" i="3"/>
  <c r="U516" i="3"/>
  <c r="Y516" i="3"/>
  <c r="AC516" i="3"/>
  <c r="AG516" i="3"/>
  <c r="AK516" i="3"/>
  <c r="AO516" i="3"/>
  <c r="AS516" i="3"/>
  <c r="AW516" i="3"/>
  <c r="BA516" i="3"/>
  <c r="BE516" i="3"/>
  <c r="BI516" i="3"/>
  <c r="N516" i="3"/>
  <c r="R516" i="3"/>
  <c r="V516" i="3"/>
  <c r="Z516" i="3"/>
  <c r="AD516" i="3"/>
  <c r="AH516" i="3"/>
  <c r="AL516" i="3"/>
  <c r="AP516" i="3"/>
  <c r="AT516" i="3"/>
  <c r="AX516" i="3"/>
  <c r="BB516" i="3"/>
  <c r="BF516" i="3"/>
  <c r="P516" i="3"/>
  <c r="X516" i="3"/>
  <c r="AF516" i="3"/>
  <c r="AN516" i="3"/>
  <c r="AV516" i="3"/>
  <c r="BD516" i="3"/>
  <c r="O516" i="3"/>
  <c r="AA516" i="3"/>
  <c r="AJ516" i="3"/>
  <c r="AU516" i="3"/>
  <c r="BG516" i="3"/>
  <c r="W516" i="3"/>
  <c r="AI516" i="3"/>
  <c r="BC516" i="3"/>
  <c r="S516" i="3"/>
  <c r="AB516" i="3"/>
  <c r="AM516" i="3"/>
  <c r="AY516" i="3"/>
  <c r="BH516" i="3"/>
  <c r="T516" i="3"/>
  <c r="AE516" i="3"/>
  <c r="AQ516" i="3"/>
  <c r="AZ516" i="3"/>
  <c r="AR516" i="3"/>
  <c r="BK466" i="3"/>
  <c r="BN466" i="3"/>
  <c r="BN472" i="3"/>
  <c r="BL503" i="3"/>
  <c r="BL511" i="3"/>
  <c r="BJ523" i="3"/>
  <c r="BN523" i="3"/>
  <c r="BL479" i="3"/>
  <c r="BJ479" i="3"/>
  <c r="BM499" i="3"/>
  <c r="BM519" i="3"/>
  <c r="BN528" i="3"/>
  <c r="BJ530" i="3"/>
  <c r="BJ491" i="3"/>
  <c r="BM491" i="3"/>
  <c r="BN491" i="3"/>
  <c r="BN495" i="3"/>
  <c r="BJ507" i="3"/>
  <c r="BL483" i="3"/>
  <c r="O477" i="3"/>
  <c r="S477" i="3"/>
  <c r="W477" i="3"/>
  <c r="AA477" i="3"/>
  <c r="AE477" i="3"/>
  <c r="AI477" i="3"/>
  <c r="AM477" i="3"/>
  <c r="AQ477" i="3"/>
  <c r="AU477" i="3"/>
  <c r="AY477" i="3"/>
  <c r="BC477" i="3"/>
  <c r="BG477" i="3"/>
  <c r="N477" i="3"/>
  <c r="T477" i="3"/>
  <c r="Y477" i="3"/>
  <c r="AD477" i="3"/>
  <c r="AJ477" i="3"/>
  <c r="AO477" i="3"/>
  <c r="AT477" i="3"/>
  <c r="AZ477" i="3"/>
  <c r="BE477" i="3"/>
  <c r="P477" i="3"/>
  <c r="V477" i="3"/>
  <c r="AC477" i="3"/>
  <c r="AK477" i="3"/>
  <c r="AR477" i="3"/>
  <c r="AX477" i="3"/>
  <c r="BF477" i="3"/>
  <c r="Q477" i="3"/>
  <c r="X477" i="3"/>
  <c r="AF477" i="3"/>
  <c r="AL477" i="3"/>
  <c r="AS477" i="3"/>
  <c r="BA477" i="3"/>
  <c r="BH477" i="3"/>
  <c r="Z477" i="3"/>
  <c r="AN477" i="3"/>
  <c r="BB477" i="3"/>
  <c r="M477" i="3"/>
  <c r="AB477" i="3"/>
  <c r="AP477" i="3"/>
  <c r="BD477" i="3"/>
  <c r="AG477" i="3"/>
  <c r="BI477" i="3"/>
  <c r="AH477" i="3"/>
  <c r="R477" i="3"/>
  <c r="AV477" i="3"/>
  <c r="U477" i="3"/>
  <c r="AW477" i="3"/>
  <c r="BK474" i="3"/>
  <c r="M509" i="3"/>
  <c r="Q509" i="3"/>
  <c r="U509" i="3"/>
  <c r="Y509" i="3"/>
  <c r="AC509" i="3"/>
  <c r="AG509" i="3"/>
  <c r="AK509" i="3"/>
  <c r="AO509" i="3"/>
  <c r="AS509" i="3"/>
  <c r="AW509" i="3"/>
  <c r="BA509" i="3"/>
  <c r="BE509" i="3"/>
  <c r="BI509" i="3"/>
  <c r="R509" i="3"/>
  <c r="W509" i="3"/>
  <c r="AB509" i="3"/>
  <c r="AH509" i="3"/>
  <c r="AM509" i="3"/>
  <c r="AR509" i="3"/>
  <c r="AX509" i="3"/>
  <c r="BC509" i="3"/>
  <c r="BH509" i="3"/>
  <c r="N509" i="3"/>
  <c r="S509" i="3"/>
  <c r="X509" i="3"/>
  <c r="AD509" i="3"/>
  <c r="AI509" i="3"/>
  <c r="AN509" i="3"/>
  <c r="AT509" i="3"/>
  <c r="AY509" i="3"/>
  <c r="BD509" i="3"/>
  <c r="V509" i="3"/>
  <c r="AF509" i="3"/>
  <c r="AQ509" i="3"/>
  <c r="BB509" i="3"/>
  <c r="O509" i="3"/>
  <c r="Z509" i="3"/>
  <c r="AJ509" i="3"/>
  <c r="AU509" i="3"/>
  <c r="BF509" i="3"/>
  <c r="T509" i="3"/>
  <c r="AE509" i="3"/>
  <c r="AP509" i="3"/>
  <c r="AZ509" i="3"/>
  <c r="AV509" i="3"/>
  <c r="P509" i="3"/>
  <c r="BG509" i="3"/>
  <c r="AA509" i="3"/>
  <c r="AL509" i="3"/>
  <c r="O525" i="3"/>
  <c r="S525" i="3"/>
  <c r="W525" i="3"/>
  <c r="AA525" i="3"/>
  <c r="AE525" i="3"/>
  <c r="AI525" i="3"/>
  <c r="AM525" i="3"/>
  <c r="AQ525" i="3"/>
  <c r="AU525" i="3"/>
  <c r="AY525" i="3"/>
  <c r="BC525" i="3"/>
  <c r="BG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Q525" i="3"/>
  <c r="Y525" i="3"/>
  <c r="AG525" i="3"/>
  <c r="AO525" i="3"/>
  <c r="AW525" i="3"/>
  <c r="BE525" i="3"/>
  <c r="N525" i="3"/>
  <c r="AD525" i="3"/>
  <c r="BB525" i="3"/>
  <c r="R525" i="3"/>
  <c r="Z525" i="3"/>
  <c r="AH525" i="3"/>
  <c r="AP525" i="3"/>
  <c r="AX525" i="3"/>
  <c r="BF525" i="3"/>
  <c r="V525" i="3"/>
  <c r="AL525" i="3"/>
  <c r="M525" i="3"/>
  <c r="U525" i="3"/>
  <c r="AC525" i="3"/>
  <c r="AK525" i="3"/>
  <c r="AS525" i="3"/>
  <c r="BA525" i="3"/>
  <c r="BI525" i="3"/>
  <c r="AT525" i="3"/>
  <c r="M476" i="3"/>
  <c r="Q476" i="3"/>
  <c r="U476" i="3"/>
  <c r="Y476" i="3"/>
  <c r="AC476" i="3"/>
  <c r="AG476" i="3"/>
  <c r="AK476" i="3"/>
  <c r="AO476" i="3"/>
  <c r="AS476" i="3"/>
  <c r="AW476" i="3"/>
  <c r="BA476" i="3"/>
  <c r="BE476" i="3"/>
  <c r="BI476" i="3"/>
  <c r="P476" i="3"/>
  <c r="V476" i="3"/>
  <c r="AA476" i="3"/>
  <c r="AF476" i="3"/>
  <c r="AL476" i="3"/>
  <c r="AQ476" i="3"/>
  <c r="AV476" i="3"/>
  <c r="BB476" i="3"/>
  <c r="BG476" i="3"/>
  <c r="O476" i="3"/>
  <c r="W476" i="3"/>
  <c r="AD476" i="3"/>
  <c r="AJ476" i="3"/>
  <c r="AR476" i="3"/>
  <c r="AY476" i="3"/>
  <c r="BF476" i="3"/>
  <c r="R476" i="3"/>
  <c r="X476" i="3"/>
  <c r="AE476" i="3"/>
  <c r="AM476" i="3"/>
  <c r="AT476" i="3"/>
  <c r="AZ476" i="3"/>
  <c r="BH476" i="3"/>
  <c r="S476" i="3"/>
  <c r="AH476" i="3"/>
  <c r="AU476" i="3"/>
  <c r="T476" i="3"/>
  <c r="AI476" i="3"/>
  <c r="AX476" i="3"/>
  <c r="Z476" i="3"/>
  <c r="BC476" i="3"/>
  <c r="AB476" i="3"/>
  <c r="BD476" i="3"/>
  <c r="AN476" i="3"/>
  <c r="AP476" i="3"/>
  <c r="N476" i="3"/>
  <c r="BN515" i="3"/>
  <c r="BJ515" i="3"/>
  <c r="BK499" i="3"/>
  <c r="BJ482" i="3"/>
  <c r="M473" i="3"/>
  <c r="Q473" i="3"/>
  <c r="U473" i="3"/>
  <c r="Y473" i="3"/>
  <c r="AC473" i="3"/>
  <c r="AG473" i="3"/>
  <c r="AK473" i="3"/>
  <c r="AO473" i="3"/>
  <c r="AS473" i="3"/>
  <c r="AW473" i="3"/>
  <c r="BA473" i="3"/>
  <c r="BE473" i="3"/>
  <c r="BI473" i="3"/>
  <c r="N473" i="3"/>
  <c r="S473" i="3"/>
  <c r="X473" i="3"/>
  <c r="AD473" i="3"/>
  <c r="AI473" i="3"/>
  <c r="AN473" i="3"/>
  <c r="AT473" i="3"/>
  <c r="AY473" i="3"/>
  <c r="BD473" i="3"/>
  <c r="O473" i="3"/>
  <c r="T473" i="3"/>
  <c r="Z473" i="3"/>
  <c r="AE473" i="3"/>
  <c r="AJ473" i="3"/>
  <c r="AP473" i="3"/>
  <c r="AU473" i="3"/>
  <c r="AZ473" i="3"/>
  <c r="BF473" i="3"/>
  <c r="V473" i="3"/>
  <c r="AF473" i="3"/>
  <c r="AQ473" i="3"/>
  <c r="BB473" i="3"/>
  <c r="W473" i="3"/>
  <c r="AH473" i="3"/>
  <c r="AR473" i="3"/>
  <c r="BC473" i="3"/>
  <c r="AA473" i="3"/>
  <c r="AV473" i="3"/>
  <c r="AB473" i="3"/>
  <c r="AX473" i="3"/>
  <c r="P473" i="3"/>
  <c r="BG473" i="3"/>
  <c r="R473" i="3"/>
  <c r="BH473" i="3"/>
  <c r="AL473" i="3"/>
  <c r="AM473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N475" i="3"/>
  <c r="S475" i="3"/>
  <c r="Y475" i="3"/>
  <c r="AD475" i="3"/>
  <c r="AI475" i="3"/>
  <c r="AO475" i="3"/>
  <c r="AT475" i="3"/>
  <c r="AY475" i="3"/>
  <c r="BE475" i="3"/>
  <c r="O475" i="3"/>
  <c r="U475" i="3"/>
  <c r="Z475" i="3"/>
  <c r="AE475" i="3"/>
  <c r="AK475" i="3"/>
  <c r="AP475" i="3"/>
  <c r="AU475" i="3"/>
  <c r="BA475" i="3"/>
  <c r="BF475" i="3"/>
  <c r="Q475" i="3"/>
  <c r="AA475" i="3"/>
  <c r="AL475" i="3"/>
  <c r="AW475" i="3"/>
  <c r="BG475" i="3"/>
  <c r="R475" i="3"/>
  <c r="AC475" i="3"/>
  <c r="AM475" i="3"/>
  <c r="AX475" i="3"/>
  <c r="BI475" i="3"/>
  <c r="AG475" i="3"/>
  <c r="BB475" i="3"/>
  <c r="M475" i="3"/>
  <c r="AH475" i="3"/>
  <c r="BC475" i="3"/>
  <c r="AQ475" i="3"/>
  <c r="AS475" i="3"/>
  <c r="V475" i="3"/>
  <c r="W475" i="3"/>
  <c r="BL482" i="3"/>
  <c r="P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R494" i="3"/>
  <c r="W494" i="3"/>
  <c r="AB494" i="3"/>
  <c r="AH494" i="3"/>
  <c r="AM494" i="3"/>
  <c r="AR494" i="3"/>
  <c r="AX494" i="3"/>
  <c r="BC494" i="3"/>
  <c r="BH494" i="3"/>
  <c r="N494" i="3"/>
  <c r="V494" i="3"/>
  <c r="AD494" i="3"/>
  <c r="AJ494" i="3"/>
  <c r="AQ494" i="3"/>
  <c r="AY494" i="3"/>
  <c r="BF494" i="3"/>
  <c r="O494" i="3"/>
  <c r="X494" i="3"/>
  <c r="AE494" i="3"/>
  <c r="AL494" i="3"/>
  <c r="AT494" i="3"/>
  <c r="AZ494" i="3"/>
  <c r="BG494" i="3"/>
  <c r="S494" i="3"/>
  <c r="Z494" i="3"/>
  <c r="AF494" i="3"/>
  <c r="AN494" i="3"/>
  <c r="AU494" i="3"/>
  <c r="BB494" i="3"/>
  <c r="AA494" i="3"/>
  <c r="BD494" i="3"/>
  <c r="AI494" i="3"/>
  <c r="T494" i="3"/>
  <c r="AV494" i="3"/>
  <c r="AP494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O510" i="3"/>
  <c r="T510" i="3"/>
  <c r="Y510" i="3"/>
  <c r="AE510" i="3"/>
  <c r="AJ510" i="3"/>
  <c r="AO510" i="3"/>
  <c r="AU510" i="3"/>
  <c r="AZ510" i="3"/>
  <c r="BE510" i="3"/>
  <c r="P510" i="3"/>
  <c r="U510" i="3"/>
  <c r="AA510" i="3"/>
  <c r="AF510" i="3"/>
  <c r="AK510" i="3"/>
  <c r="AQ510" i="3"/>
  <c r="AV510" i="3"/>
  <c r="BA510" i="3"/>
  <c r="BG510" i="3"/>
  <c r="M510" i="3"/>
  <c r="X510" i="3"/>
  <c r="AI510" i="3"/>
  <c r="AS510" i="3"/>
  <c r="BD510" i="3"/>
  <c r="Q510" i="3"/>
  <c r="AB510" i="3"/>
  <c r="AM510" i="3"/>
  <c r="AW510" i="3"/>
  <c r="BH510" i="3"/>
  <c r="W510" i="3"/>
  <c r="AG510" i="3"/>
  <c r="AR510" i="3"/>
  <c r="BC510" i="3"/>
  <c r="AN510" i="3"/>
  <c r="AC510" i="3"/>
  <c r="AY510" i="3"/>
  <c r="S510" i="3"/>
  <c r="BI510" i="3"/>
  <c r="BL514" i="3"/>
  <c r="N471" i="3"/>
  <c r="R471" i="3"/>
  <c r="V471" i="3"/>
  <c r="Z471" i="3"/>
  <c r="AD471" i="3"/>
  <c r="O471" i="3"/>
  <c r="S471" i="3"/>
  <c r="W471" i="3"/>
  <c r="AA471" i="3"/>
  <c r="T471" i="3"/>
  <c r="AB471" i="3"/>
  <c r="AG471" i="3"/>
  <c r="AK471" i="3"/>
  <c r="AO471" i="3"/>
  <c r="AS471" i="3"/>
  <c r="AW471" i="3"/>
  <c r="BA471" i="3"/>
  <c r="BE471" i="3"/>
  <c r="M471" i="3"/>
  <c r="U471" i="3"/>
  <c r="AC471" i="3"/>
  <c r="AH471" i="3"/>
  <c r="AL471" i="3"/>
  <c r="AP471" i="3"/>
  <c r="AT471" i="3"/>
  <c r="AX471" i="3"/>
  <c r="BB471" i="3"/>
  <c r="BF471" i="3"/>
  <c r="P471" i="3"/>
  <c r="AE471" i="3"/>
  <c r="AM471" i="3"/>
  <c r="AU471" i="3"/>
  <c r="BC471" i="3"/>
  <c r="BI471" i="3"/>
  <c r="Q471" i="3"/>
  <c r="AF471" i="3"/>
  <c r="AN471" i="3"/>
  <c r="AV471" i="3"/>
  <c r="BD471" i="3"/>
  <c r="X471" i="3"/>
  <c r="AQ471" i="3"/>
  <c r="BG471" i="3"/>
  <c r="Y471" i="3"/>
  <c r="AR471" i="3"/>
  <c r="BH471" i="3"/>
  <c r="AI471" i="3"/>
  <c r="AJ471" i="3"/>
  <c r="AY471" i="3"/>
  <c r="AZ471" i="3"/>
  <c r="BJ474" i="3"/>
  <c r="M489" i="3"/>
  <c r="Q489" i="3"/>
  <c r="U489" i="3"/>
  <c r="Y489" i="3"/>
  <c r="AC489" i="3"/>
  <c r="AG489" i="3"/>
  <c r="AK489" i="3"/>
  <c r="AO489" i="3"/>
  <c r="AS489" i="3"/>
  <c r="AW489" i="3"/>
  <c r="BA489" i="3"/>
  <c r="BE489" i="3"/>
  <c r="BI489" i="3"/>
  <c r="N489" i="3"/>
  <c r="R489" i="3"/>
  <c r="V489" i="3"/>
  <c r="Z489" i="3"/>
  <c r="AD489" i="3"/>
  <c r="AH489" i="3"/>
  <c r="AL489" i="3"/>
  <c r="AP489" i="3"/>
  <c r="AT489" i="3"/>
  <c r="AX489" i="3"/>
  <c r="BB489" i="3"/>
  <c r="BF489" i="3"/>
  <c r="O489" i="3"/>
  <c r="W489" i="3"/>
  <c r="AE489" i="3"/>
  <c r="AM489" i="3"/>
  <c r="AU489" i="3"/>
  <c r="BC489" i="3"/>
  <c r="T489" i="3"/>
  <c r="AF489" i="3"/>
  <c r="AQ489" i="3"/>
  <c r="AZ489" i="3"/>
  <c r="X489" i="3"/>
  <c r="AI489" i="3"/>
  <c r="AR489" i="3"/>
  <c r="BD489" i="3"/>
  <c r="P489" i="3"/>
  <c r="AA489" i="3"/>
  <c r="AJ489" i="3"/>
  <c r="AV489" i="3"/>
  <c r="BG489" i="3"/>
  <c r="AB489" i="3"/>
  <c r="AN489" i="3"/>
  <c r="S489" i="3"/>
  <c r="BH489" i="3"/>
  <c r="AY489" i="3"/>
  <c r="O505" i="3"/>
  <c r="S505" i="3"/>
  <c r="W505" i="3"/>
  <c r="AA505" i="3"/>
  <c r="AE505" i="3"/>
  <c r="AI505" i="3"/>
  <c r="AM505" i="3"/>
  <c r="AQ505" i="3"/>
  <c r="AU505" i="3"/>
  <c r="AY505" i="3"/>
  <c r="BC505" i="3"/>
  <c r="BG505" i="3"/>
  <c r="Q505" i="3"/>
  <c r="V505" i="3"/>
  <c r="AB505" i="3"/>
  <c r="AG505" i="3"/>
  <c r="AL505" i="3"/>
  <c r="AR505" i="3"/>
  <c r="AW505" i="3"/>
  <c r="BB505" i="3"/>
  <c r="BH505" i="3"/>
  <c r="M505" i="3"/>
  <c r="R505" i="3"/>
  <c r="X505" i="3"/>
  <c r="AC505" i="3"/>
  <c r="AH505" i="3"/>
  <c r="AN505" i="3"/>
  <c r="AS505" i="3"/>
  <c r="AX505" i="3"/>
  <c r="BD505" i="3"/>
  <c r="BI505" i="3"/>
  <c r="U505" i="3"/>
  <c r="AF505" i="3"/>
  <c r="AP505" i="3"/>
  <c r="BA505" i="3"/>
  <c r="N505" i="3"/>
  <c r="Y505" i="3"/>
  <c r="AJ505" i="3"/>
  <c r="AT505" i="3"/>
  <c r="BE505" i="3"/>
  <c r="T505" i="3"/>
  <c r="AD505" i="3"/>
  <c r="AO505" i="3"/>
  <c r="AZ505" i="3"/>
  <c r="AK505" i="3"/>
  <c r="AV505" i="3"/>
  <c r="P505" i="3"/>
  <c r="BF505" i="3"/>
  <c r="Z505" i="3"/>
  <c r="M521" i="3"/>
  <c r="Q521" i="3"/>
  <c r="U521" i="3"/>
  <c r="Y521" i="3"/>
  <c r="AC521" i="3"/>
  <c r="AG521" i="3"/>
  <c r="AK521" i="3"/>
  <c r="AO521" i="3"/>
  <c r="AS521" i="3"/>
  <c r="AW521" i="3"/>
  <c r="BA521" i="3"/>
  <c r="BE521" i="3"/>
  <c r="BI521" i="3"/>
  <c r="N521" i="3"/>
  <c r="R521" i="3"/>
  <c r="V521" i="3"/>
  <c r="Z521" i="3"/>
  <c r="AD521" i="3"/>
  <c r="AH521" i="3"/>
  <c r="AL521" i="3"/>
  <c r="AP521" i="3"/>
  <c r="AT521" i="3"/>
  <c r="AX521" i="3"/>
  <c r="BB521" i="3"/>
  <c r="BF521" i="3"/>
  <c r="S521" i="3"/>
  <c r="AA521" i="3"/>
  <c r="AI521" i="3"/>
  <c r="AQ521" i="3"/>
  <c r="AY521" i="3"/>
  <c r="BG521" i="3"/>
  <c r="AF521" i="3"/>
  <c r="BD521" i="3"/>
  <c r="T521" i="3"/>
  <c r="AB521" i="3"/>
  <c r="AJ521" i="3"/>
  <c r="AR521" i="3"/>
  <c r="AZ521" i="3"/>
  <c r="BH521" i="3"/>
  <c r="X521" i="3"/>
  <c r="AV521" i="3"/>
  <c r="O521" i="3"/>
  <c r="W521" i="3"/>
  <c r="AE521" i="3"/>
  <c r="AM521" i="3"/>
  <c r="AU521" i="3"/>
  <c r="BC521" i="3"/>
  <c r="P521" i="3"/>
  <c r="AN521" i="3"/>
  <c r="BK470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T488" i="3"/>
  <c r="X488" i="3"/>
  <c r="AB488" i="3"/>
  <c r="AF488" i="3"/>
  <c r="AJ488" i="3"/>
  <c r="AN488" i="3"/>
  <c r="AR488" i="3"/>
  <c r="AV488" i="3"/>
  <c r="AZ488" i="3"/>
  <c r="BD488" i="3"/>
  <c r="BH488" i="3"/>
  <c r="Q488" i="3"/>
  <c r="Y488" i="3"/>
  <c r="AG488" i="3"/>
  <c r="AO488" i="3"/>
  <c r="AW488" i="3"/>
  <c r="BE488" i="3"/>
  <c r="R488" i="3"/>
  <c r="AC488" i="3"/>
  <c r="AL488" i="3"/>
  <c r="AX488" i="3"/>
  <c r="BI488" i="3"/>
  <c r="U488" i="3"/>
  <c r="AD488" i="3"/>
  <c r="AP488" i="3"/>
  <c r="BA488" i="3"/>
  <c r="M488" i="3"/>
  <c r="V488" i="3"/>
  <c r="AH488" i="3"/>
  <c r="AS488" i="3"/>
  <c r="BB488" i="3"/>
  <c r="AK488" i="3"/>
  <c r="AT488" i="3"/>
  <c r="Z488" i="3"/>
  <c r="N488" i="3"/>
  <c r="BF488" i="3"/>
  <c r="M504" i="3"/>
  <c r="Q504" i="3"/>
  <c r="U504" i="3"/>
  <c r="Y504" i="3"/>
  <c r="AC504" i="3"/>
  <c r="AG504" i="3"/>
  <c r="AK504" i="3"/>
  <c r="AO504" i="3"/>
  <c r="AS504" i="3"/>
  <c r="AW504" i="3"/>
  <c r="BA504" i="3"/>
  <c r="BE504" i="3"/>
  <c r="BI504" i="3"/>
  <c r="N504" i="3"/>
  <c r="S504" i="3"/>
  <c r="X504" i="3"/>
  <c r="AD504" i="3"/>
  <c r="AI504" i="3"/>
  <c r="AN504" i="3"/>
  <c r="AT504" i="3"/>
  <c r="AY504" i="3"/>
  <c r="BD504" i="3"/>
  <c r="O504" i="3"/>
  <c r="T504" i="3"/>
  <c r="Z504" i="3"/>
  <c r="AE504" i="3"/>
  <c r="AJ504" i="3"/>
  <c r="AP504" i="3"/>
  <c r="AU504" i="3"/>
  <c r="AZ504" i="3"/>
  <c r="BF504" i="3"/>
  <c r="R504" i="3"/>
  <c r="AB504" i="3"/>
  <c r="AM504" i="3"/>
  <c r="AX504" i="3"/>
  <c r="BH504" i="3"/>
  <c r="V504" i="3"/>
  <c r="AF504" i="3"/>
  <c r="AQ504" i="3"/>
  <c r="BB504" i="3"/>
  <c r="P504" i="3"/>
  <c r="AA504" i="3"/>
  <c r="AL504" i="3"/>
  <c r="AV504" i="3"/>
  <c r="BG504" i="3"/>
  <c r="AR504" i="3"/>
  <c r="AH504" i="3"/>
  <c r="BC504" i="3"/>
  <c r="W504" i="3"/>
  <c r="N520" i="3"/>
  <c r="R520" i="3"/>
  <c r="V520" i="3"/>
  <c r="Z520" i="3"/>
  <c r="AD520" i="3"/>
  <c r="AH520" i="3"/>
  <c r="AL520" i="3"/>
  <c r="AP520" i="3"/>
  <c r="AT520" i="3"/>
  <c r="AX520" i="3"/>
  <c r="BB520" i="3"/>
  <c r="BF520" i="3"/>
  <c r="O520" i="3"/>
  <c r="S520" i="3"/>
  <c r="W520" i="3"/>
  <c r="AA520" i="3"/>
  <c r="AE520" i="3"/>
  <c r="AI520" i="3"/>
  <c r="AM520" i="3"/>
  <c r="AQ520" i="3"/>
  <c r="AU520" i="3"/>
  <c r="AY520" i="3"/>
  <c r="BC520" i="3"/>
  <c r="BG520" i="3"/>
  <c r="T520" i="3"/>
  <c r="AB520" i="3"/>
  <c r="AJ520" i="3"/>
  <c r="AR520" i="3"/>
  <c r="AZ520" i="3"/>
  <c r="BH520" i="3"/>
  <c r="Q520" i="3"/>
  <c r="AG520" i="3"/>
  <c r="BE520" i="3"/>
  <c r="M520" i="3"/>
  <c r="U520" i="3"/>
  <c r="AC520" i="3"/>
  <c r="AK520" i="3"/>
  <c r="AS520" i="3"/>
  <c r="BA520" i="3"/>
  <c r="BI520" i="3"/>
  <c r="AO520" i="3"/>
  <c r="P520" i="3"/>
  <c r="X520" i="3"/>
  <c r="AF520" i="3"/>
  <c r="AN520" i="3"/>
  <c r="AV520" i="3"/>
  <c r="BD520" i="3"/>
  <c r="Y520" i="3"/>
  <c r="AW520" i="3"/>
  <c r="BJ503" i="3"/>
  <c r="BM511" i="3"/>
  <c r="BK511" i="3"/>
  <c r="BN511" i="3"/>
  <c r="BL523" i="3"/>
  <c r="BJ519" i="3"/>
  <c r="BN483" i="3"/>
  <c r="BJ483" i="3" l="1"/>
  <c r="BJ528" i="3"/>
  <c r="BN463" i="3"/>
  <c r="BM478" i="3"/>
  <c r="BM463" i="3"/>
  <c r="BK504" i="3"/>
  <c r="BJ526" i="3"/>
  <c r="BN500" i="3"/>
  <c r="BL464" i="3"/>
  <c r="BL493" i="3"/>
  <c r="BN494" i="3"/>
  <c r="BM475" i="3"/>
  <c r="BJ501" i="3"/>
  <c r="BN490" i="3"/>
  <c r="BN469" i="3"/>
  <c r="BN524" i="3"/>
  <c r="BN502" i="3"/>
  <c r="BJ489" i="3"/>
  <c r="BK510" i="3"/>
  <c r="BJ510" i="3"/>
  <c r="BM494" i="3"/>
  <c r="BL494" i="3"/>
  <c r="BJ475" i="3"/>
  <c r="BJ473" i="3"/>
  <c r="BL476" i="3"/>
  <c r="BK509" i="3"/>
  <c r="BN509" i="3"/>
  <c r="BK477" i="3"/>
  <c r="BN477" i="3"/>
  <c r="BM477" i="3"/>
  <c r="BM516" i="3"/>
  <c r="BN516" i="3"/>
  <c r="BJ500" i="3"/>
  <c r="BM484" i="3"/>
  <c r="BL529" i="3"/>
  <c r="BJ529" i="3"/>
  <c r="BJ485" i="3"/>
  <c r="BN506" i="3"/>
  <c r="BK490" i="3"/>
  <c r="BM524" i="3"/>
  <c r="BM518" i="3"/>
  <c r="BM512" i="3"/>
  <c r="BN496" i="3"/>
  <c r="BK496" i="3"/>
  <c r="BN527" i="3"/>
  <c r="BK527" i="3"/>
  <c r="BJ497" i="3"/>
  <c r="BJ481" i="3"/>
  <c r="BK522" i="3"/>
  <c r="BN522" i="3"/>
  <c r="BL522" i="3"/>
  <c r="BJ502" i="3"/>
  <c r="BM464" i="3"/>
  <c r="BN493" i="3"/>
  <c r="BK493" i="3"/>
  <c r="BJ504" i="3"/>
  <c r="BK488" i="3"/>
  <c r="BL521" i="3"/>
  <c r="BM471" i="3"/>
  <c r="BN510" i="3"/>
  <c r="BL510" i="3"/>
  <c r="BK473" i="3"/>
  <c r="BN473" i="3"/>
  <c r="BK476" i="3"/>
  <c r="BJ476" i="3"/>
  <c r="BM509" i="3"/>
  <c r="BL484" i="3"/>
  <c r="BK484" i="3"/>
  <c r="BJ467" i="3"/>
  <c r="BN529" i="3"/>
  <c r="BK529" i="3"/>
  <c r="BN517" i="3"/>
  <c r="BJ517" i="3"/>
  <c r="BL517" i="3"/>
  <c r="BL506" i="3"/>
  <c r="BM506" i="3"/>
  <c r="BJ506" i="3"/>
  <c r="BM468" i="3"/>
  <c r="BK469" i="3"/>
  <c r="BL524" i="3"/>
  <c r="BJ524" i="3"/>
  <c r="BK508" i="3"/>
  <c r="BJ508" i="3"/>
  <c r="BM508" i="3"/>
  <c r="BN518" i="3"/>
  <c r="BL518" i="3"/>
  <c r="BJ518" i="3"/>
  <c r="BK512" i="3"/>
  <c r="BJ512" i="3"/>
  <c r="BJ480" i="3"/>
  <c r="BN480" i="3"/>
  <c r="BL480" i="3"/>
  <c r="BN513" i="3"/>
  <c r="BK513" i="3"/>
  <c r="BN481" i="3"/>
  <c r="BK481" i="3"/>
  <c r="BJ486" i="3"/>
  <c r="BM486" i="3"/>
  <c r="BJ464" i="3"/>
  <c r="BN464" i="3"/>
  <c r="BN465" i="3"/>
  <c r="BL465" i="3"/>
  <c r="BJ493" i="3"/>
  <c r="BM493" i="3"/>
  <c r="BJ498" i="3"/>
  <c r="BN498" i="3"/>
  <c r="BL498" i="3"/>
  <c r="BN504" i="3"/>
  <c r="BM488" i="3"/>
  <c r="BL488" i="3"/>
  <c r="BN489" i="3"/>
  <c r="BK489" i="3"/>
  <c r="BN471" i="3"/>
  <c r="BK471" i="3"/>
  <c r="BK520" i="3"/>
  <c r="BN520" i="3"/>
  <c r="BL520" i="3"/>
  <c r="BM520" i="3"/>
  <c r="BL504" i="3"/>
  <c r="BM504" i="3"/>
  <c r="BJ488" i="3"/>
  <c r="BN488" i="3"/>
  <c r="BJ521" i="3"/>
  <c r="BL505" i="3"/>
  <c r="BM489" i="3"/>
  <c r="BL471" i="3"/>
  <c r="BM510" i="3"/>
  <c r="BK494" i="3"/>
  <c r="BK475" i="3"/>
  <c r="BN475" i="3"/>
  <c r="BM473" i="3"/>
  <c r="BM476" i="3"/>
  <c r="BN476" i="3"/>
  <c r="BN525" i="3"/>
  <c r="BK525" i="3"/>
  <c r="BM525" i="3"/>
  <c r="BJ509" i="3"/>
  <c r="BJ477" i="3"/>
  <c r="BL477" i="3"/>
  <c r="BK516" i="3"/>
  <c r="BJ516" i="3"/>
  <c r="BK500" i="3"/>
  <c r="BL500" i="3"/>
  <c r="BJ484" i="3"/>
  <c r="BL467" i="3"/>
  <c r="BN467" i="3"/>
  <c r="BK467" i="3"/>
  <c r="BM467" i="3"/>
  <c r="BM529" i="3"/>
  <c r="BK517" i="3"/>
  <c r="BL501" i="3"/>
  <c r="BM501" i="3"/>
  <c r="BN485" i="3"/>
  <c r="BK485" i="3"/>
  <c r="BM485" i="3"/>
  <c r="BK506" i="3"/>
  <c r="BJ468" i="3"/>
  <c r="BK468" i="3"/>
  <c r="BN468" i="3"/>
  <c r="BL469" i="3"/>
  <c r="BN508" i="3"/>
  <c r="BL508" i="3"/>
  <c r="BK492" i="3"/>
  <c r="BL492" i="3"/>
  <c r="BJ492" i="3"/>
  <c r="BL512" i="3"/>
  <c r="BN512" i="3"/>
  <c r="BJ496" i="3"/>
  <c r="BK480" i="3"/>
  <c r="BM527" i="3"/>
  <c r="BL527" i="3"/>
  <c r="BL513" i="3"/>
  <c r="BM513" i="3"/>
  <c r="BM497" i="3"/>
  <c r="BL481" i="3"/>
  <c r="BL502" i="3"/>
  <c r="BN486" i="3"/>
  <c r="BK486" i="3"/>
  <c r="BK464" i="3"/>
  <c r="BK465" i="3"/>
  <c r="BM521" i="3"/>
  <c r="BJ505" i="3"/>
  <c r="BJ520" i="3"/>
  <c r="BN521" i="3"/>
  <c r="BK521" i="3"/>
  <c r="BK505" i="3"/>
  <c r="BN505" i="3"/>
  <c r="BM505" i="3"/>
  <c r="BL489" i="3"/>
  <c r="BJ471" i="3"/>
  <c r="BJ494" i="3"/>
  <c r="BL475" i="3"/>
  <c r="BL473" i="3"/>
  <c r="BJ525" i="3"/>
  <c r="BL525" i="3"/>
  <c r="BL509" i="3"/>
  <c r="BL516" i="3"/>
  <c r="BM500" i="3"/>
  <c r="BN484" i="3"/>
  <c r="BM517" i="3"/>
  <c r="BN501" i="3"/>
  <c r="BK501" i="3"/>
  <c r="BL485" i="3"/>
  <c r="BM490" i="3"/>
  <c r="BL490" i="3"/>
  <c r="BJ490" i="3"/>
  <c r="BL468" i="3"/>
  <c r="BM469" i="3"/>
  <c r="BJ469" i="3"/>
  <c r="BK524" i="3"/>
  <c r="BM492" i="3"/>
  <c r="BN492" i="3"/>
  <c r="BL496" i="3"/>
  <c r="BM496" i="3"/>
  <c r="BM480" i="3"/>
  <c r="BJ527" i="3"/>
  <c r="BJ513" i="3"/>
  <c r="BN497" i="3"/>
  <c r="BK497" i="3"/>
  <c r="BL497" i="3"/>
  <c r="BM481" i="3"/>
  <c r="BJ522" i="3"/>
  <c r="BM522" i="3"/>
  <c r="BM502" i="3"/>
  <c r="BK502" i="3"/>
  <c r="BL486" i="3"/>
  <c r="BJ465" i="3"/>
  <c r="BM465" i="3"/>
  <c r="BK498" i="3"/>
  <c r="BM498" i="3"/>
  <c r="E296" i="3" l="1"/>
  <c r="F296" i="3"/>
  <c r="G296" i="3"/>
  <c r="H296" i="3"/>
  <c r="I296" i="3"/>
  <c r="J296" i="3"/>
  <c r="E297" i="3"/>
  <c r="F297" i="3"/>
  <c r="G297" i="3"/>
  <c r="H297" i="3"/>
  <c r="I297" i="3"/>
  <c r="J297" i="3"/>
  <c r="L297" i="3" s="1"/>
  <c r="E298" i="3"/>
  <c r="F298" i="3"/>
  <c r="G298" i="3"/>
  <c r="H298" i="3"/>
  <c r="I298" i="3"/>
  <c r="J298" i="3"/>
  <c r="E299" i="3"/>
  <c r="F299" i="3"/>
  <c r="G299" i="3"/>
  <c r="H299" i="3"/>
  <c r="I299" i="3"/>
  <c r="J299" i="3"/>
  <c r="L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K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K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K310" i="3"/>
  <c r="E311" i="3"/>
  <c r="F311" i="3"/>
  <c r="K311" i="3" s="1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K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K316" i="3"/>
  <c r="E317" i="3"/>
  <c r="F317" i="3"/>
  <c r="G317" i="3"/>
  <c r="H317" i="3"/>
  <c r="I317" i="3"/>
  <c r="J317" i="3"/>
  <c r="L317" i="3" s="1"/>
  <c r="K317" i="3"/>
  <c r="E318" i="3"/>
  <c r="F318" i="3"/>
  <c r="G318" i="3"/>
  <c r="H318" i="3"/>
  <c r="I318" i="3"/>
  <c r="J318" i="3"/>
  <c r="K318" i="3"/>
  <c r="E319" i="3"/>
  <c r="F319" i="3"/>
  <c r="G319" i="3"/>
  <c r="H319" i="3"/>
  <c r="L319" i="3" s="1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K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K324" i="3" s="1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K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K329" i="3"/>
  <c r="E330" i="3"/>
  <c r="F330" i="3"/>
  <c r="G330" i="3"/>
  <c r="H330" i="3"/>
  <c r="I330" i="3"/>
  <c r="J330" i="3"/>
  <c r="E331" i="3"/>
  <c r="K331" i="3" s="1"/>
  <c r="F331" i="3"/>
  <c r="G331" i="3"/>
  <c r="H331" i="3"/>
  <c r="I331" i="3"/>
  <c r="J331" i="3"/>
  <c r="E332" i="3"/>
  <c r="F332" i="3"/>
  <c r="K332" i="3" s="1"/>
  <c r="G332" i="3"/>
  <c r="H332" i="3"/>
  <c r="I332" i="3"/>
  <c r="J332" i="3"/>
  <c r="E333" i="3"/>
  <c r="K333" i="3" s="1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K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K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K340" i="3"/>
  <c r="E341" i="3"/>
  <c r="F341" i="3"/>
  <c r="G341" i="3"/>
  <c r="H341" i="3"/>
  <c r="I341" i="3"/>
  <c r="J341" i="3"/>
  <c r="K341" i="3"/>
  <c r="E342" i="3"/>
  <c r="F342" i="3"/>
  <c r="G342" i="3"/>
  <c r="H342" i="3"/>
  <c r="I342" i="3"/>
  <c r="J342" i="3"/>
  <c r="E343" i="3"/>
  <c r="K343" i="3" s="1"/>
  <c r="F343" i="3"/>
  <c r="G343" i="3"/>
  <c r="H343" i="3"/>
  <c r="I343" i="3"/>
  <c r="J343" i="3"/>
  <c r="E344" i="3"/>
  <c r="F344" i="3"/>
  <c r="K344" i="3" s="1"/>
  <c r="G344" i="3"/>
  <c r="H344" i="3"/>
  <c r="I344" i="3"/>
  <c r="J344" i="3"/>
  <c r="E345" i="3"/>
  <c r="K345" i="3" s="1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K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K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K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K357" i="3"/>
  <c r="E358" i="3"/>
  <c r="F358" i="3"/>
  <c r="G358" i="3"/>
  <c r="H358" i="3"/>
  <c r="I358" i="3"/>
  <c r="J358" i="3"/>
  <c r="K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K361" i="3"/>
  <c r="E362" i="3"/>
  <c r="F362" i="3"/>
  <c r="G362" i="3"/>
  <c r="H362" i="3"/>
  <c r="I362" i="3"/>
  <c r="J362" i="3"/>
  <c r="K362" i="3"/>
  <c r="E363" i="3"/>
  <c r="K363" i="3" s="1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K365" i="3"/>
  <c r="E366" i="3"/>
  <c r="F366" i="3"/>
  <c r="G366" i="3"/>
  <c r="H366" i="3"/>
  <c r="I366" i="3"/>
  <c r="J366" i="3"/>
  <c r="K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L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L379" i="3" s="1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L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L395" i="3" s="1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L399" i="3" s="1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L407" i="3" s="1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L430" i="3" s="1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L390" i="3" l="1"/>
  <c r="L382" i="3"/>
  <c r="K367" i="3"/>
  <c r="K364" i="3"/>
  <c r="K359" i="3"/>
  <c r="K352" i="3"/>
  <c r="K315" i="3"/>
  <c r="K303" i="3"/>
  <c r="K301" i="3"/>
  <c r="L447" i="3"/>
  <c r="L443" i="3"/>
  <c r="L439" i="3"/>
  <c r="L431" i="3"/>
  <c r="L427" i="3"/>
  <c r="L423" i="3"/>
  <c r="L411" i="3"/>
  <c r="L374" i="3"/>
  <c r="L316" i="3"/>
  <c r="L387" i="3"/>
  <c r="L383" i="3"/>
  <c r="K360" i="3"/>
  <c r="K309" i="3"/>
  <c r="L298" i="3"/>
  <c r="L415" i="3"/>
  <c r="L414" i="3"/>
  <c r="L410" i="3"/>
  <c r="L398" i="3"/>
  <c r="L371" i="3"/>
  <c r="K353" i="3"/>
  <c r="K351" i="3"/>
  <c r="K342" i="3"/>
  <c r="K339" i="3"/>
  <c r="K325" i="3"/>
  <c r="K323" i="3"/>
  <c r="K312" i="3"/>
  <c r="K296" i="3"/>
  <c r="L454" i="3"/>
  <c r="L422" i="3"/>
  <c r="K382" i="3"/>
  <c r="K380" i="3"/>
  <c r="K373" i="3"/>
  <c r="L446" i="3"/>
  <c r="K314" i="3"/>
  <c r="K302" i="3"/>
  <c r="L453" i="3"/>
  <c r="L438" i="3"/>
  <c r="K381" i="3"/>
  <c r="K374" i="3"/>
  <c r="K372" i="3"/>
  <c r="K356" i="3"/>
  <c r="K348" i="3"/>
  <c r="K336" i="3"/>
  <c r="K328" i="3"/>
  <c r="K320" i="3"/>
  <c r="K308" i="3"/>
  <c r="K306" i="3"/>
  <c r="L296" i="3"/>
  <c r="K461" i="3"/>
  <c r="K460" i="3"/>
  <c r="K459" i="3"/>
  <c r="K458" i="3"/>
  <c r="K457" i="3"/>
  <c r="K456" i="3"/>
  <c r="K455" i="3"/>
  <c r="K454" i="3"/>
  <c r="N454" i="3" s="1"/>
  <c r="L451" i="3"/>
  <c r="K445" i="3"/>
  <c r="K444" i="3"/>
  <c r="L435" i="3"/>
  <c r="K429" i="3"/>
  <c r="K428" i="3"/>
  <c r="L419" i="3"/>
  <c r="L418" i="3"/>
  <c r="K413" i="3"/>
  <c r="K412" i="3"/>
  <c r="L406" i="3"/>
  <c r="L403" i="3"/>
  <c r="L402" i="3"/>
  <c r="K399" i="3"/>
  <c r="L394" i="3"/>
  <c r="K391" i="3"/>
  <c r="L386" i="3"/>
  <c r="K383" i="3"/>
  <c r="L378" i="3"/>
  <c r="K378" i="3"/>
  <c r="K377" i="3"/>
  <c r="K376" i="3"/>
  <c r="L370" i="3"/>
  <c r="K370" i="3"/>
  <c r="K369" i="3"/>
  <c r="K354" i="3"/>
  <c r="K350" i="3"/>
  <c r="K346" i="3"/>
  <c r="K338" i="3"/>
  <c r="K334" i="3"/>
  <c r="K330" i="3"/>
  <c r="K326" i="3"/>
  <c r="K322" i="3"/>
  <c r="K319" i="3"/>
  <c r="N319" i="3" s="1"/>
  <c r="K299" i="3"/>
  <c r="K297" i="3"/>
  <c r="K462" i="3"/>
  <c r="K453" i="3"/>
  <c r="N453" i="3" s="1"/>
  <c r="K452" i="3"/>
  <c r="K437" i="3"/>
  <c r="K436" i="3"/>
  <c r="K421" i="3"/>
  <c r="K420" i="3"/>
  <c r="K405" i="3"/>
  <c r="K404" i="3"/>
  <c r="K395" i="3"/>
  <c r="K387" i="3"/>
  <c r="K304" i="3"/>
  <c r="K300" i="3"/>
  <c r="K298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O319" i="3"/>
  <c r="S319" i="3"/>
  <c r="W319" i="3"/>
  <c r="AA319" i="3"/>
  <c r="AE319" i="3"/>
  <c r="AI319" i="3"/>
  <c r="AM319" i="3"/>
  <c r="AQ319" i="3"/>
  <c r="AU319" i="3"/>
  <c r="AY319" i="3"/>
  <c r="BC319" i="3"/>
  <c r="BE319" i="3"/>
  <c r="BG319" i="3"/>
  <c r="BI319" i="3"/>
  <c r="M299" i="3"/>
  <c r="O299" i="3"/>
  <c r="Q299" i="3"/>
  <c r="S299" i="3"/>
  <c r="U299" i="3"/>
  <c r="W299" i="3"/>
  <c r="Y299" i="3"/>
  <c r="AA299" i="3"/>
  <c r="AC299" i="3"/>
  <c r="AE299" i="3"/>
  <c r="P299" i="3"/>
  <c r="T299" i="3"/>
  <c r="X299" i="3"/>
  <c r="AB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299" i="3"/>
  <c r="R299" i="3"/>
  <c r="V299" i="3"/>
  <c r="Z299" i="3"/>
  <c r="AD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P297" i="3"/>
  <c r="T297" i="3"/>
  <c r="X297" i="3"/>
  <c r="AB297" i="3"/>
  <c r="AF297" i="3"/>
  <c r="AJ297" i="3"/>
  <c r="AN297" i="3"/>
  <c r="AR297" i="3"/>
  <c r="AV297" i="3"/>
  <c r="AZ297" i="3"/>
  <c r="BD297" i="3"/>
  <c r="BH297" i="3"/>
  <c r="N297" i="3"/>
  <c r="R297" i="3"/>
  <c r="V297" i="3"/>
  <c r="Z297" i="3"/>
  <c r="AD297" i="3"/>
  <c r="AH297" i="3"/>
  <c r="AL297" i="3"/>
  <c r="AP297" i="3"/>
  <c r="AT297" i="3"/>
  <c r="AX297" i="3"/>
  <c r="BB297" i="3"/>
  <c r="BF297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R298" i="3"/>
  <c r="V298" i="3"/>
  <c r="Z298" i="3"/>
  <c r="AD298" i="3"/>
  <c r="AH298" i="3"/>
  <c r="AL298" i="3"/>
  <c r="AP298" i="3"/>
  <c r="AT298" i="3"/>
  <c r="AX298" i="3"/>
  <c r="BB298" i="3"/>
  <c r="BF298" i="3"/>
  <c r="P298" i="3"/>
  <c r="T298" i="3"/>
  <c r="X298" i="3"/>
  <c r="AB298" i="3"/>
  <c r="AF298" i="3"/>
  <c r="AJ298" i="3"/>
  <c r="AN298" i="3"/>
  <c r="AR298" i="3"/>
  <c r="AV298" i="3"/>
  <c r="AZ298" i="3"/>
  <c r="BD298" i="3"/>
  <c r="BH298" i="3"/>
  <c r="L462" i="3"/>
  <c r="N462" i="3" s="1"/>
  <c r="L461" i="3"/>
  <c r="N461" i="3" s="1"/>
  <c r="L460" i="3"/>
  <c r="M460" i="3" s="1"/>
  <c r="L459" i="3"/>
  <c r="M459" i="3" s="1"/>
  <c r="L458" i="3"/>
  <c r="N458" i="3" s="1"/>
  <c r="L457" i="3"/>
  <c r="N457" i="3" s="1"/>
  <c r="L456" i="3"/>
  <c r="M456" i="3" s="1"/>
  <c r="L455" i="3"/>
  <c r="M455" i="3" s="1"/>
  <c r="L452" i="3"/>
  <c r="BF452" i="3" s="1"/>
  <c r="L450" i="3"/>
  <c r="K449" i="3"/>
  <c r="K448" i="3"/>
  <c r="L445" i="3"/>
  <c r="O445" i="3" s="1"/>
  <c r="L444" i="3"/>
  <c r="L442" i="3"/>
  <c r="K441" i="3"/>
  <c r="K440" i="3"/>
  <c r="L437" i="3"/>
  <c r="L436" i="3"/>
  <c r="N436" i="3" s="1"/>
  <c r="L434" i="3"/>
  <c r="K433" i="3"/>
  <c r="K432" i="3"/>
  <c r="L429" i="3"/>
  <c r="O429" i="3" s="1"/>
  <c r="L428" i="3"/>
  <c r="L426" i="3"/>
  <c r="K425" i="3"/>
  <c r="K424" i="3"/>
  <c r="L421" i="3"/>
  <c r="L420" i="3"/>
  <c r="M420" i="3" s="1"/>
  <c r="K417" i="3"/>
  <c r="K416" i="3"/>
  <c r="L413" i="3"/>
  <c r="L412" i="3"/>
  <c r="M412" i="3" s="1"/>
  <c r="K409" i="3"/>
  <c r="K408" i="3"/>
  <c r="L405" i="3"/>
  <c r="L404" i="3"/>
  <c r="M404" i="3" s="1"/>
  <c r="K401" i="3"/>
  <c r="K400" i="3"/>
  <c r="K398" i="3"/>
  <c r="K397" i="3"/>
  <c r="K396" i="3"/>
  <c r="K394" i="3"/>
  <c r="K393" i="3"/>
  <c r="K392" i="3"/>
  <c r="K390" i="3"/>
  <c r="K389" i="3"/>
  <c r="K388" i="3"/>
  <c r="K386" i="3"/>
  <c r="K385" i="3"/>
  <c r="K384" i="3"/>
  <c r="K379" i="3"/>
  <c r="K375" i="3"/>
  <c r="K371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9" i="3"/>
  <c r="L337" i="3"/>
  <c r="L335" i="3"/>
  <c r="L333" i="3"/>
  <c r="L331" i="3"/>
  <c r="L329" i="3"/>
  <c r="L327" i="3"/>
  <c r="L325" i="3"/>
  <c r="L323" i="3"/>
  <c r="L321" i="3"/>
  <c r="L318" i="3"/>
  <c r="L314" i="3"/>
  <c r="L312" i="3"/>
  <c r="L310" i="3"/>
  <c r="L308" i="3"/>
  <c r="V308" i="3" s="1"/>
  <c r="L306" i="3"/>
  <c r="L304" i="3"/>
  <c r="T304" i="3" s="1"/>
  <c r="L302" i="3"/>
  <c r="L300" i="3"/>
  <c r="P300" i="3" s="1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M462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M461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N459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M458" i="3"/>
  <c r="BI457" i="3"/>
  <c r="BG457" i="3"/>
  <c r="BE457" i="3"/>
  <c r="BC457" i="3"/>
  <c r="BA457" i="3"/>
  <c r="AY457" i="3"/>
  <c r="AW457" i="3"/>
  <c r="AU457" i="3"/>
  <c r="AS457" i="3"/>
  <c r="AQ457" i="3"/>
  <c r="AO457" i="3"/>
  <c r="AM457" i="3"/>
  <c r="AK457" i="3"/>
  <c r="AI457" i="3"/>
  <c r="AG457" i="3"/>
  <c r="AE457" i="3"/>
  <c r="AC457" i="3"/>
  <c r="AA457" i="3"/>
  <c r="Y457" i="3"/>
  <c r="W457" i="3"/>
  <c r="U457" i="3"/>
  <c r="S457" i="3"/>
  <c r="Q457" i="3"/>
  <c r="O457" i="3"/>
  <c r="M457" i="3"/>
  <c r="BH456" i="3"/>
  <c r="BD456" i="3"/>
  <c r="AZ456" i="3"/>
  <c r="AV456" i="3"/>
  <c r="AR456" i="3"/>
  <c r="AN456" i="3"/>
  <c r="AJ456" i="3"/>
  <c r="AF456" i="3"/>
  <c r="AB456" i="3"/>
  <c r="X456" i="3"/>
  <c r="T456" i="3"/>
  <c r="P456" i="3"/>
  <c r="BH455" i="3"/>
  <c r="BF455" i="3"/>
  <c r="BD455" i="3"/>
  <c r="BB455" i="3"/>
  <c r="AZ455" i="3"/>
  <c r="AX455" i="3"/>
  <c r="AV455" i="3"/>
  <c r="AT455" i="3"/>
  <c r="AR455" i="3"/>
  <c r="AP455" i="3"/>
  <c r="AN455" i="3"/>
  <c r="AL455" i="3"/>
  <c r="AJ455" i="3"/>
  <c r="AH455" i="3"/>
  <c r="AF455" i="3"/>
  <c r="AD455" i="3"/>
  <c r="AB455" i="3"/>
  <c r="Z455" i="3"/>
  <c r="X455" i="3"/>
  <c r="V455" i="3"/>
  <c r="T455" i="3"/>
  <c r="R455" i="3"/>
  <c r="P455" i="3"/>
  <c r="N455" i="3"/>
  <c r="BI454" i="3"/>
  <c r="BG454" i="3"/>
  <c r="BE454" i="3"/>
  <c r="BC454" i="3"/>
  <c r="BA454" i="3"/>
  <c r="AY454" i="3"/>
  <c r="AW454" i="3"/>
  <c r="AU454" i="3"/>
  <c r="AS454" i="3"/>
  <c r="AQ454" i="3"/>
  <c r="AO454" i="3"/>
  <c r="AM454" i="3"/>
  <c r="AK454" i="3"/>
  <c r="AI454" i="3"/>
  <c r="AG454" i="3"/>
  <c r="AE454" i="3"/>
  <c r="AC454" i="3"/>
  <c r="AA454" i="3"/>
  <c r="Y454" i="3"/>
  <c r="W454" i="3"/>
  <c r="U454" i="3"/>
  <c r="S454" i="3"/>
  <c r="Q454" i="3"/>
  <c r="O454" i="3"/>
  <c r="M454" i="3"/>
  <c r="BI453" i="3"/>
  <c r="BG453" i="3"/>
  <c r="BE453" i="3"/>
  <c r="BC453" i="3"/>
  <c r="BA453" i="3"/>
  <c r="AY453" i="3"/>
  <c r="AW453" i="3"/>
  <c r="AU453" i="3"/>
  <c r="AS453" i="3"/>
  <c r="AQ453" i="3"/>
  <c r="AO453" i="3"/>
  <c r="AM453" i="3"/>
  <c r="AK453" i="3"/>
  <c r="AI453" i="3"/>
  <c r="AG453" i="3"/>
  <c r="AE453" i="3"/>
  <c r="AC453" i="3"/>
  <c r="AA453" i="3"/>
  <c r="Y453" i="3"/>
  <c r="W453" i="3"/>
  <c r="U453" i="3"/>
  <c r="S453" i="3"/>
  <c r="Q453" i="3"/>
  <c r="O453" i="3"/>
  <c r="M453" i="3"/>
  <c r="BH452" i="3"/>
  <c r="BD452" i="3"/>
  <c r="AZ452" i="3"/>
  <c r="AV452" i="3"/>
  <c r="AR452" i="3"/>
  <c r="AN452" i="3"/>
  <c r="AJ452" i="3"/>
  <c r="AF452" i="3"/>
  <c r="AB452" i="3"/>
  <c r="X452" i="3"/>
  <c r="T452" i="3"/>
  <c r="P452" i="3"/>
  <c r="L449" i="3"/>
  <c r="L448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P445" i="3"/>
  <c r="T445" i="3"/>
  <c r="X445" i="3"/>
  <c r="AB445" i="3"/>
  <c r="AF445" i="3"/>
  <c r="AJ445" i="3"/>
  <c r="AN445" i="3"/>
  <c r="AR445" i="3"/>
  <c r="AV445" i="3"/>
  <c r="AZ445" i="3"/>
  <c r="BD445" i="3"/>
  <c r="BH44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L441" i="3"/>
  <c r="L440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N437" i="3"/>
  <c r="P437" i="3"/>
  <c r="R437" i="3"/>
  <c r="T437" i="3"/>
  <c r="V437" i="3"/>
  <c r="X437" i="3"/>
  <c r="Z437" i="3"/>
  <c r="AB437" i="3"/>
  <c r="AD437" i="3"/>
  <c r="AF437" i="3"/>
  <c r="AH437" i="3"/>
  <c r="AJ437" i="3"/>
  <c r="AL437" i="3"/>
  <c r="AN437" i="3"/>
  <c r="AP437" i="3"/>
  <c r="AR437" i="3"/>
  <c r="AT437" i="3"/>
  <c r="AV437" i="3"/>
  <c r="AX437" i="3"/>
  <c r="AZ437" i="3"/>
  <c r="BB437" i="3"/>
  <c r="BD437" i="3"/>
  <c r="BF437" i="3"/>
  <c r="BH437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O436" i="3"/>
  <c r="S436" i="3"/>
  <c r="W436" i="3"/>
  <c r="AA436" i="3"/>
  <c r="AE436" i="3"/>
  <c r="AI436" i="3"/>
  <c r="AM436" i="3"/>
  <c r="AQ436" i="3"/>
  <c r="AU436" i="3"/>
  <c r="AY436" i="3"/>
  <c r="BC436" i="3"/>
  <c r="BG436" i="3"/>
  <c r="L433" i="3"/>
  <c r="L432" i="3"/>
  <c r="M429" i="3"/>
  <c r="Q429" i="3"/>
  <c r="U429" i="3"/>
  <c r="Y429" i="3"/>
  <c r="AC429" i="3"/>
  <c r="AG429" i="3"/>
  <c r="AK429" i="3"/>
  <c r="AO429" i="3"/>
  <c r="AS429" i="3"/>
  <c r="AW429" i="3"/>
  <c r="BA429" i="3"/>
  <c r="BE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8" i="3"/>
  <c r="P428" i="3"/>
  <c r="R428" i="3"/>
  <c r="T428" i="3"/>
  <c r="V428" i="3"/>
  <c r="X428" i="3"/>
  <c r="Z428" i="3"/>
  <c r="AB428" i="3"/>
  <c r="AD428" i="3"/>
  <c r="AF428" i="3"/>
  <c r="AH428" i="3"/>
  <c r="AJ428" i="3"/>
  <c r="AL428" i="3"/>
  <c r="AN428" i="3"/>
  <c r="AP428" i="3"/>
  <c r="AR428" i="3"/>
  <c r="AT428" i="3"/>
  <c r="AV428" i="3"/>
  <c r="AX428" i="3"/>
  <c r="AZ428" i="3"/>
  <c r="BB428" i="3"/>
  <c r="BD428" i="3"/>
  <c r="BF428" i="3"/>
  <c r="BH428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L425" i="3"/>
  <c r="L424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L417" i="3"/>
  <c r="L416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O412" i="3"/>
  <c r="S412" i="3"/>
  <c r="W412" i="3"/>
  <c r="AA412" i="3"/>
  <c r="AE412" i="3"/>
  <c r="AI412" i="3"/>
  <c r="AM412" i="3"/>
  <c r="AQ412" i="3"/>
  <c r="AU412" i="3"/>
  <c r="AY412" i="3"/>
  <c r="BC412" i="3"/>
  <c r="BG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L409" i="3"/>
  <c r="L408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L401" i="3"/>
  <c r="L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L397" i="3"/>
  <c r="L396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L393" i="3"/>
  <c r="L392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L389" i="3"/>
  <c r="L388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L385" i="3"/>
  <c r="L384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L381" i="3"/>
  <c r="N381" i="3" s="1"/>
  <c r="T381" i="3"/>
  <c r="X381" i="3"/>
  <c r="AB381" i="3"/>
  <c r="AF381" i="3"/>
  <c r="AJ381" i="3"/>
  <c r="AN381" i="3"/>
  <c r="AR381" i="3"/>
  <c r="AV381" i="3"/>
  <c r="AZ381" i="3"/>
  <c r="BD381" i="3"/>
  <c r="BH381" i="3"/>
  <c r="O381" i="3"/>
  <c r="S381" i="3"/>
  <c r="W381" i="3"/>
  <c r="AA381" i="3"/>
  <c r="AE381" i="3"/>
  <c r="AI381" i="3"/>
  <c r="AM381" i="3"/>
  <c r="AQ381" i="3"/>
  <c r="AU381" i="3"/>
  <c r="AY381" i="3"/>
  <c r="BC381" i="3"/>
  <c r="BG381" i="3"/>
  <c r="L380" i="3"/>
  <c r="N380" i="3" s="1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O380" i="3"/>
  <c r="S380" i="3"/>
  <c r="W380" i="3"/>
  <c r="AA380" i="3"/>
  <c r="AE380" i="3"/>
  <c r="AI380" i="3"/>
  <c r="AM380" i="3"/>
  <c r="AQ380" i="3"/>
  <c r="AU380" i="3"/>
  <c r="AY380" i="3"/>
  <c r="BC380" i="3"/>
  <c r="BG380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L377" i="3"/>
  <c r="N377" i="3" s="1"/>
  <c r="R377" i="3"/>
  <c r="T377" i="3"/>
  <c r="Z377" i="3"/>
  <c r="AB377" i="3"/>
  <c r="AH377" i="3"/>
  <c r="AJ377" i="3"/>
  <c r="AP377" i="3"/>
  <c r="AR377" i="3"/>
  <c r="AX377" i="3"/>
  <c r="AZ377" i="3"/>
  <c r="BF377" i="3"/>
  <c r="BH377" i="3"/>
  <c r="Q377" i="3"/>
  <c r="S377" i="3"/>
  <c r="Y377" i="3"/>
  <c r="AA377" i="3"/>
  <c r="AG377" i="3"/>
  <c r="AI377" i="3"/>
  <c r="AO377" i="3"/>
  <c r="AQ377" i="3"/>
  <c r="AW377" i="3"/>
  <c r="AY377" i="3"/>
  <c r="BE377" i="3"/>
  <c r="BG377" i="3"/>
  <c r="L376" i="3"/>
  <c r="N376" i="3" s="1"/>
  <c r="P376" i="3"/>
  <c r="T376" i="3"/>
  <c r="X376" i="3"/>
  <c r="AB376" i="3"/>
  <c r="AF376" i="3"/>
  <c r="AJ376" i="3"/>
  <c r="AN376" i="3"/>
  <c r="AR376" i="3"/>
  <c r="AV376" i="3"/>
  <c r="AZ376" i="3"/>
  <c r="BB376" i="3"/>
  <c r="BD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L373" i="3"/>
  <c r="N373" i="3" s="1"/>
  <c r="AB373" i="3"/>
  <c r="AJ373" i="3"/>
  <c r="AR373" i="3"/>
  <c r="AZ373" i="3"/>
  <c r="BD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L372" i="3"/>
  <c r="N372" i="3" s="1"/>
  <c r="T372" i="3"/>
  <c r="AB372" i="3"/>
  <c r="AJ372" i="3"/>
  <c r="AR372" i="3"/>
  <c r="AZ372" i="3"/>
  <c r="BH372" i="3"/>
  <c r="S372" i="3"/>
  <c r="AA372" i="3"/>
  <c r="AI372" i="3"/>
  <c r="AQ372" i="3"/>
  <c r="AY372" i="3"/>
  <c r="BG372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L369" i="3"/>
  <c r="M369" i="3" s="1"/>
  <c r="S369" i="3"/>
  <c r="AA369" i="3"/>
  <c r="AI369" i="3"/>
  <c r="T369" i="3"/>
  <c r="AB369" i="3"/>
  <c r="AJ369" i="3"/>
  <c r="AR369" i="3"/>
  <c r="AZ369" i="3"/>
  <c r="BH369" i="3"/>
  <c r="AQ369" i="3"/>
  <c r="AY369" i="3"/>
  <c r="BG369" i="3"/>
  <c r="L368" i="3"/>
  <c r="K368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L366" i="3"/>
  <c r="N366" i="3" s="1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L364" i="3"/>
  <c r="M364" i="3" s="1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L362" i="3"/>
  <c r="N362" i="3" s="1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L360" i="3"/>
  <c r="M360" i="3" s="1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L358" i="3"/>
  <c r="N358" i="3" s="1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L356" i="3"/>
  <c r="M356" i="3" s="1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L354" i="3"/>
  <c r="N354" i="3" s="1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L352" i="3"/>
  <c r="O352" i="3" s="1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L350" i="3"/>
  <c r="O350" i="3" s="1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L348" i="3"/>
  <c r="N348" i="3" s="1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L346" i="3"/>
  <c r="N346" i="3" s="1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L344" i="3"/>
  <c r="P344" i="3" s="1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L342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L340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L338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L336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L334" i="3"/>
  <c r="N333" i="3"/>
  <c r="P333" i="3"/>
  <c r="R333" i="3"/>
  <c r="T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L332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L330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L328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L326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L324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L322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L320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L315" i="3"/>
  <c r="L313" i="3"/>
  <c r="P313" i="3" s="1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L311" i="3"/>
  <c r="P311" i="3" s="1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L309" i="3"/>
  <c r="P309" i="3" s="1"/>
  <c r="L307" i="3"/>
  <c r="L305" i="3"/>
  <c r="P305" i="3" s="1"/>
  <c r="L303" i="3"/>
  <c r="L301" i="3"/>
  <c r="O301" i="3" s="1"/>
  <c r="M296" i="3"/>
  <c r="O296" i="3"/>
  <c r="Q296" i="3"/>
  <c r="S296" i="3"/>
  <c r="U296" i="3"/>
  <c r="W296" i="3"/>
  <c r="Y296" i="3"/>
  <c r="AA296" i="3"/>
  <c r="AC296" i="3"/>
  <c r="AE296" i="3"/>
  <c r="AG296" i="3"/>
  <c r="AI296" i="3"/>
  <c r="AK296" i="3"/>
  <c r="AM296" i="3"/>
  <c r="AO296" i="3"/>
  <c r="AQ296" i="3"/>
  <c r="AS296" i="3"/>
  <c r="AU296" i="3"/>
  <c r="AW296" i="3"/>
  <c r="AY296" i="3"/>
  <c r="BA296" i="3"/>
  <c r="BC296" i="3"/>
  <c r="BE296" i="3"/>
  <c r="BG296" i="3"/>
  <c r="BI296" i="3"/>
  <c r="N296" i="3"/>
  <c r="P296" i="3"/>
  <c r="R296" i="3"/>
  <c r="T296" i="3"/>
  <c r="V296" i="3"/>
  <c r="X296" i="3"/>
  <c r="Z296" i="3"/>
  <c r="AB296" i="3"/>
  <c r="AD296" i="3"/>
  <c r="AF296" i="3"/>
  <c r="AH296" i="3"/>
  <c r="AJ296" i="3"/>
  <c r="AL296" i="3"/>
  <c r="AN296" i="3"/>
  <c r="AP296" i="3"/>
  <c r="AT296" i="3"/>
  <c r="AX296" i="3"/>
  <c r="BB296" i="3"/>
  <c r="BF296" i="3"/>
  <c r="AR296" i="3"/>
  <c r="AV296" i="3"/>
  <c r="AZ296" i="3"/>
  <c r="BD296" i="3"/>
  <c r="BH296" i="3"/>
  <c r="BH462" i="3"/>
  <c r="BF462" i="3"/>
  <c r="BD462" i="3"/>
  <c r="BB462" i="3"/>
  <c r="AZ462" i="3"/>
  <c r="AX462" i="3"/>
  <c r="AV462" i="3"/>
  <c r="AT462" i="3"/>
  <c r="AR462" i="3"/>
  <c r="AP462" i="3"/>
  <c r="AN462" i="3"/>
  <c r="AL462" i="3"/>
  <c r="AJ462" i="3"/>
  <c r="AH462" i="3"/>
  <c r="AF462" i="3"/>
  <c r="AD462" i="3"/>
  <c r="AB462" i="3"/>
  <c r="Z462" i="3"/>
  <c r="X462" i="3"/>
  <c r="V462" i="3"/>
  <c r="T462" i="3"/>
  <c r="R462" i="3"/>
  <c r="P462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BI460" i="3"/>
  <c r="BG460" i="3"/>
  <c r="BE460" i="3"/>
  <c r="BC460" i="3"/>
  <c r="BA460" i="3"/>
  <c r="AY460" i="3"/>
  <c r="AW460" i="3"/>
  <c r="AU460" i="3"/>
  <c r="AS460" i="3"/>
  <c r="AQ460" i="3"/>
  <c r="AO460" i="3"/>
  <c r="AM460" i="3"/>
  <c r="AK460" i="3"/>
  <c r="AI460" i="3"/>
  <c r="AG460" i="3"/>
  <c r="AE460" i="3"/>
  <c r="AC460" i="3"/>
  <c r="AA460" i="3"/>
  <c r="Y460" i="3"/>
  <c r="W460" i="3"/>
  <c r="U460" i="3"/>
  <c r="S460" i="3"/>
  <c r="Q460" i="3"/>
  <c r="O460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BH458" i="3"/>
  <c r="BF458" i="3"/>
  <c r="BD458" i="3"/>
  <c r="BB458" i="3"/>
  <c r="AZ458" i="3"/>
  <c r="AX458" i="3"/>
  <c r="AV458" i="3"/>
  <c r="AT458" i="3"/>
  <c r="AR458" i="3"/>
  <c r="AP458" i="3"/>
  <c r="AN458" i="3"/>
  <c r="AL458" i="3"/>
  <c r="AJ458" i="3"/>
  <c r="AH458" i="3"/>
  <c r="AF458" i="3"/>
  <c r="AD458" i="3"/>
  <c r="AB458" i="3"/>
  <c r="Z458" i="3"/>
  <c r="X458" i="3"/>
  <c r="V458" i="3"/>
  <c r="T458" i="3"/>
  <c r="R458" i="3"/>
  <c r="P458" i="3"/>
  <c r="BH457" i="3"/>
  <c r="BF457" i="3"/>
  <c r="BD457" i="3"/>
  <c r="BB457" i="3"/>
  <c r="AZ457" i="3"/>
  <c r="AX457" i="3"/>
  <c r="AV457" i="3"/>
  <c r="AT457" i="3"/>
  <c r="AR457" i="3"/>
  <c r="AP457" i="3"/>
  <c r="AN457" i="3"/>
  <c r="AL457" i="3"/>
  <c r="AJ457" i="3"/>
  <c r="AH457" i="3"/>
  <c r="AF457" i="3"/>
  <c r="AD457" i="3"/>
  <c r="AB457" i="3"/>
  <c r="Z457" i="3"/>
  <c r="X457" i="3"/>
  <c r="V457" i="3"/>
  <c r="T457" i="3"/>
  <c r="R457" i="3"/>
  <c r="P457" i="3"/>
  <c r="BI456" i="3"/>
  <c r="BG456" i="3"/>
  <c r="BE456" i="3"/>
  <c r="BC456" i="3"/>
  <c r="BA456" i="3"/>
  <c r="AY456" i="3"/>
  <c r="AW456" i="3"/>
  <c r="AU456" i="3"/>
  <c r="AS456" i="3"/>
  <c r="AQ456" i="3"/>
  <c r="AO456" i="3"/>
  <c r="AM456" i="3"/>
  <c r="AK456" i="3"/>
  <c r="AI456" i="3"/>
  <c r="AG456" i="3"/>
  <c r="AE456" i="3"/>
  <c r="AC456" i="3"/>
  <c r="AA456" i="3"/>
  <c r="Y456" i="3"/>
  <c r="W456" i="3"/>
  <c r="U456" i="3"/>
  <c r="S456" i="3"/>
  <c r="Q456" i="3"/>
  <c r="O456" i="3"/>
  <c r="BI455" i="3"/>
  <c r="BG455" i="3"/>
  <c r="BE455" i="3"/>
  <c r="BC455" i="3"/>
  <c r="BA455" i="3"/>
  <c r="AY455" i="3"/>
  <c r="AW455" i="3"/>
  <c r="AU455" i="3"/>
  <c r="AS455" i="3"/>
  <c r="AQ455" i="3"/>
  <c r="AO455" i="3"/>
  <c r="AM455" i="3"/>
  <c r="AK455" i="3"/>
  <c r="AI455" i="3"/>
  <c r="AG455" i="3"/>
  <c r="AE455" i="3"/>
  <c r="AC455" i="3"/>
  <c r="AA455" i="3"/>
  <c r="Y455" i="3"/>
  <c r="W455" i="3"/>
  <c r="U455" i="3"/>
  <c r="S455" i="3"/>
  <c r="Q455" i="3"/>
  <c r="O455" i="3"/>
  <c r="BH454" i="3"/>
  <c r="BF454" i="3"/>
  <c r="BD454" i="3"/>
  <c r="BB454" i="3"/>
  <c r="AZ454" i="3"/>
  <c r="AX454" i="3"/>
  <c r="AV454" i="3"/>
  <c r="AT454" i="3"/>
  <c r="AR454" i="3"/>
  <c r="AP454" i="3"/>
  <c r="AN454" i="3"/>
  <c r="AL454" i="3"/>
  <c r="AJ454" i="3"/>
  <c r="AH454" i="3"/>
  <c r="AF454" i="3"/>
  <c r="AD454" i="3"/>
  <c r="AB454" i="3"/>
  <c r="Z454" i="3"/>
  <c r="X454" i="3"/>
  <c r="V454" i="3"/>
  <c r="T454" i="3"/>
  <c r="R454" i="3"/>
  <c r="P454" i="3"/>
  <c r="BH453" i="3"/>
  <c r="BF453" i="3"/>
  <c r="BD453" i="3"/>
  <c r="BB453" i="3"/>
  <c r="AZ453" i="3"/>
  <c r="AX453" i="3"/>
  <c r="AV453" i="3"/>
  <c r="AT453" i="3"/>
  <c r="AR453" i="3"/>
  <c r="AP453" i="3"/>
  <c r="AN453" i="3"/>
  <c r="AL453" i="3"/>
  <c r="AJ453" i="3"/>
  <c r="AH453" i="3"/>
  <c r="AF453" i="3"/>
  <c r="AD453" i="3"/>
  <c r="AB453" i="3"/>
  <c r="Z453" i="3"/>
  <c r="X453" i="3"/>
  <c r="V453" i="3"/>
  <c r="T453" i="3"/>
  <c r="R453" i="3"/>
  <c r="P453" i="3"/>
  <c r="BI452" i="3"/>
  <c r="BG452" i="3"/>
  <c r="BE452" i="3"/>
  <c r="BC452" i="3"/>
  <c r="BA452" i="3"/>
  <c r="AY452" i="3"/>
  <c r="AW452" i="3"/>
  <c r="AU452" i="3"/>
  <c r="AS452" i="3"/>
  <c r="AQ452" i="3"/>
  <c r="AO452" i="3"/>
  <c r="AM452" i="3"/>
  <c r="AK452" i="3"/>
  <c r="AI452" i="3"/>
  <c r="AG452" i="3"/>
  <c r="AE452" i="3"/>
  <c r="AC452" i="3"/>
  <c r="AA452" i="3"/>
  <c r="Y452" i="3"/>
  <c r="W452" i="3"/>
  <c r="U452" i="3"/>
  <c r="S452" i="3"/>
  <c r="Q452" i="3"/>
  <c r="O452" i="3"/>
  <c r="BM428" i="3"/>
  <c r="BK413" i="3"/>
  <c r="BL421" i="3"/>
  <c r="BK421" i="3"/>
  <c r="BM413" i="3"/>
  <c r="BL413" i="3"/>
  <c r="BK351" i="3"/>
  <c r="BK382" i="3"/>
  <c r="BK378" i="3"/>
  <c r="BK374" i="3"/>
  <c r="BK370" i="3"/>
  <c r="BN351" i="3"/>
  <c r="BL349" i="3"/>
  <c r="BL345" i="3"/>
  <c r="BL353" i="3"/>
  <c r="BL351" i="3"/>
  <c r="BK347" i="3"/>
  <c r="BM345" i="3"/>
  <c r="BK349" i="3"/>
  <c r="BK345" i="3"/>
  <c r="BM343" i="3"/>
  <c r="BN335" i="3"/>
  <c r="BN331" i="3"/>
  <c r="BN327" i="3"/>
  <c r="BK310" i="3"/>
  <c r="BK298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451" i="3"/>
  <c r="K447" i="3"/>
  <c r="K443" i="3"/>
  <c r="K439" i="3"/>
  <c r="K435" i="3"/>
  <c r="K431" i="3"/>
  <c r="K427" i="3"/>
  <c r="K423" i="3"/>
  <c r="K419" i="3"/>
  <c r="K415" i="3"/>
  <c r="K411" i="3"/>
  <c r="K407" i="3"/>
  <c r="K403" i="3"/>
  <c r="E266" i="3"/>
  <c r="F266" i="3"/>
  <c r="G266" i="3"/>
  <c r="H266" i="3"/>
  <c r="I266" i="3"/>
  <c r="L266" i="3" s="1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L282" i="3" l="1"/>
  <c r="L279" i="3"/>
  <c r="L277" i="3"/>
  <c r="L275" i="3"/>
  <c r="L273" i="3"/>
  <c r="L269" i="3"/>
  <c r="BE369" i="3"/>
  <c r="AO369" i="3"/>
  <c r="AX369" i="3"/>
  <c r="AH369" i="3"/>
  <c r="R369" i="3"/>
  <c r="Y369" i="3"/>
  <c r="AU372" i="3"/>
  <c r="AE372" i="3"/>
  <c r="O372" i="3"/>
  <c r="AV372" i="3"/>
  <c r="AF372" i="3"/>
  <c r="P372" i="3"/>
  <c r="BF376" i="3"/>
  <c r="AX376" i="3"/>
  <c r="AP376" i="3"/>
  <c r="AH376" i="3"/>
  <c r="Z376" i="3"/>
  <c r="R376" i="3"/>
  <c r="L278" i="3"/>
  <c r="L276" i="3"/>
  <c r="L274" i="3"/>
  <c r="L270" i="3"/>
  <c r="K270" i="3"/>
  <c r="AW369" i="3"/>
  <c r="BF369" i="3"/>
  <c r="AP369" i="3"/>
  <c r="Z369" i="3"/>
  <c r="AG369" i="3"/>
  <c r="Q369" i="3"/>
  <c r="BC372" i="3"/>
  <c r="AM372" i="3"/>
  <c r="W372" i="3"/>
  <c r="BD372" i="3"/>
  <c r="AN372" i="3"/>
  <c r="X372" i="3"/>
  <c r="AT376" i="3"/>
  <c r="AL376" i="3"/>
  <c r="AD376" i="3"/>
  <c r="V376" i="3"/>
  <c r="BK376" i="3" s="1"/>
  <c r="K266" i="3"/>
  <c r="BC369" i="3"/>
  <c r="AU369" i="3"/>
  <c r="AM369" i="3"/>
  <c r="BD369" i="3"/>
  <c r="AV369" i="3"/>
  <c r="AN369" i="3"/>
  <c r="AF369" i="3"/>
  <c r="X369" i="3"/>
  <c r="P369" i="3"/>
  <c r="AE369" i="3"/>
  <c r="W369" i="3"/>
  <c r="O369" i="3"/>
  <c r="AV373" i="3"/>
  <c r="T373" i="3"/>
  <c r="BC377" i="3"/>
  <c r="AU377" i="3"/>
  <c r="AM377" i="3"/>
  <c r="AE377" i="3"/>
  <c r="W377" i="3"/>
  <c r="O377" i="3"/>
  <c r="BD377" i="3"/>
  <c r="AV377" i="3"/>
  <c r="AN377" i="3"/>
  <c r="AF377" i="3"/>
  <c r="X377" i="3"/>
  <c r="P377" i="3"/>
  <c r="P381" i="3"/>
  <c r="BI369" i="3"/>
  <c r="BA369" i="3"/>
  <c r="AS369" i="3"/>
  <c r="AK369" i="3"/>
  <c r="BB369" i="3"/>
  <c r="AT369" i="3"/>
  <c r="AL369" i="3"/>
  <c r="AD369" i="3"/>
  <c r="V369" i="3"/>
  <c r="N369" i="3"/>
  <c r="AC369" i="3"/>
  <c r="U369" i="3"/>
  <c r="BN370" i="3"/>
  <c r="BI377" i="3"/>
  <c r="BA377" i="3"/>
  <c r="AS377" i="3"/>
  <c r="AK377" i="3"/>
  <c r="AC377" i="3"/>
  <c r="U377" i="3"/>
  <c r="M377" i="3"/>
  <c r="BB377" i="3"/>
  <c r="AT377" i="3"/>
  <c r="AL377" i="3"/>
  <c r="AD377" i="3"/>
  <c r="V377" i="3"/>
  <c r="BN378" i="3"/>
  <c r="BK318" i="3"/>
  <c r="BN323" i="3"/>
  <c r="K259" i="3"/>
  <c r="K264" i="3"/>
  <c r="L261" i="3"/>
  <c r="K261" i="3"/>
  <c r="K260" i="3"/>
  <c r="L290" i="3"/>
  <c r="L289" i="3"/>
  <c r="L283" i="3"/>
  <c r="BK453" i="3"/>
  <c r="BM453" i="3"/>
  <c r="BK454" i="3"/>
  <c r="BL455" i="3"/>
  <c r="BK455" i="3"/>
  <c r="BK457" i="3"/>
  <c r="BM459" i="3"/>
  <c r="BK461" i="3"/>
  <c r="BJ461" i="3"/>
  <c r="BN296" i="3"/>
  <c r="BK316" i="3"/>
  <c r="BK437" i="3"/>
  <c r="P302" i="3"/>
  <c r="N302" i="3"/>
  <c r="V302" i="3"/>
  <c r="AD302" i="3"/>
  <c r="AL302" i="3"/>
  <c r="AT302" i="3"/>
  <c r="BB302" i="3"/>
  <c r="M302" i="3"/>
  <c r="U302" i="3"/>
  <c r="AC302" i="3"/>
  <c r="AK302" i="3"/>
  <c r="AS302" i="3"/>
  <c r="BA302" i="3"/>
  <c r="BI302" i="3"/>
  <c r="R302" i="3"/>
  <c r="Z302" i="3"/>
  <c r="AH302" i="3"/>
  <c r="AP302" i="3"/>
  <c r="AX302" i="3"/>
  <c r="BF302" i="3"/>
  <c r="Q302" i="3"/>
  <c r="Y302" i="3"/>
  <c r="AG302" i="3"/>
  <c r="AO302" i="3"/>
  <c r="AW302" i="3"/>
  <c r="BE302" i="3"/>
  <c r="N306" i="3"/>
  <c r="P306" i="3"/>
  <c r="X306" i="3"/>
  <c r="AF306" i="3"/>
  <c r="AN306" i="3"/>
  <c r="AV306" i="3"/>
  <c r="BD306" i="3"/>
  <c r="O306" i="3"/>
  <c r="W306" i="3"/>
  <c r="AE306" i="3"/>
  <c r="AM306" i="3"/>
  <c r="AU306" i="3"/>
  <c r="BC306" i="3"/>
  <c r="T306" i="3"/>
  <c r="AB306" i="3"/>
  <c r="AJ306" i="3"/>
  <c r="AR306" i="3"/>
  <c r="AZ306" i="3"/>
  <c r="BH306" i="3"/>
  <c r="S306" i="3"/>
  <c r="AA306" i="3"/>
  <c r="AI306" i="3"/>
  <c r="AQ306" i="3"/>
  <c r="AY306" i="3"/>
  <c r="BG306" i="3"/>
  <c r="P314" i="3"/>
  <c r="R314" i="3"/>
  <c r="Z314" i="3"/>
  <c r="AH314" i="3"/>
  <c r="AP314" i="3"/>
  <c r="AX314" i="3"/>
  <c r="BF314" i="3"/>
  <c r="Q314" i="3"/>
  <c r="Y314" i="3"/>
  <c r="AG314" i="3"/>
  <c r="AO314" i="3"/>
  <c r="AW314" i="3"/>
  <c r="BE314" i="3"/>
  <c r="N314" i="3"/>
  <c r="V314" i="3"/>
  <c r="AD314" i="3"/>
  <c r="AL314" i="3"/>
  <c r="AT314" i="3"/>
  <c r="BB314" i="3"/>
  <c r="M314" i="3"/>
  <c r="U314" i="3"/>
  <c r="AC314" i="3"/>
  <c r="AK314" i="3"/>
  <c r="AS314" i="3"/>
  <c r="BA314" i="3"/>
  <c r="BI314" i="3"/>
  <c r="BE300" i="3"/>
  <c r="AW300" i="3"/>
  <c r="AO300" i="3"/>
  <c r="AG300" i="3"/>
  <c r="Y300" i="3"/>
  <c r="Q300" i="3"/>
  <c r="BF300" i="3"/>
  <c r="AX300" i="3"/>
  <c r="AP300" i="3"/>
  <c r="AH300" i="3"/>
  <c r="Z300" i="3"/>
  <c r="R300" i="3"/>
  <c r="BG304" i="3"/>
  <c r="AY304" i="3"/>
  <c r="AI304" i="3"/>
  <c r="S304" i="3"/>
  <c r="AZ304" i="3"/>
  <c r="AJ304" i="3"/>
  <c r="AZ308" i="3"/>
  <c r="AJ308" i="3"/>
  <c r="AU308" i="3"/>
  <c r="AE308" i="3"/>
  <c r="O308" i="3"/>
  <c r="AN373" i="3"/>
  <c r="AF373" i="3"/>
  <c r="X373" i="3"/>
  <c r="P373" i="3"/>
  <c r="N304" i="3"/>
  <c r="P304" i="3"/>
  <c r="X304" i="3"/>
  <c r="AF304" i="3"/>
  <c r="AN304" i="3"/>
  <c r="AV304" i="3"/>
  <c r="BD304" i="3"/>
  <c r="O304" i="3"/>
  <c r="W304" i="3"/>
  <c r="AE304" i="3"/>
  <c r="AM304" i="3"/>
  <c r="AU304" i="3"/>
  <c r="P308" i="3"/>
  <c r="R308" i="3"/>
  <c r="Z308" i="3"/>
  <c r="AH308" i="3"/>
  <c r="S308" i="3"/>
  <c r="AA308" i="3"/>
  <c r="AI308" i="3"/>
  <c r="AQ308" i="3"/>
  <c r="AY308" i="3"/>
  <c r="BG308" i="3"/>
  <c r="AN308" i="3"/>
  <c r="AV308" i="3"/>
  <c r="BD308" i="3"/>
  <c r="BI300" i="3"/>
  <c r="BA300" i="3"/>
  <c r="AS300" i="3"/>
  <c r="AK300" i="3"/>
  <c r="AC300" i="3"/>
  <c r="U300" i="3"/>
  <c r="M300" i="3"/>
  <c r="BB300" i="3"/>
  <c r="AT300" i="3"/>
  <c r="AL300" i="3"/>
  <c r="AD300" i="3"/>
  <c r="V300" i="3"/>
  <c r="N300" i="3"/>
  <c r="BC304" i="3"/>
  <c r="AQ304" i="3"/>
  <c r="AA304" i="3"/>
  <c r="BH304" i="3"/>
  <c r="AR304" i="3"/>
  <c r="AB304" i="3"/>
  <c r="BH308" i="3"/>
  <c r="AR308" i="3"/>
  <c r="BC308" i="3"/>
  <c r="AM308" i="3"/>
  <c r="W308" i="3"/>
  <c r="AD308" i="3"/>
  <c r="N308" i="3"/>
  <c r="BA319" i="3"/>
  <c r="AW319" i="3"/>
  <c r="AS319" i="3"/>
  <c r="AO319" i="3"/>
  <c r="AK319" i="3"/>
  <c r="AG319" i="3"/>
  <c r="AC319" i="3"/>
  <c r="Y319" i="3"/>
  <c r="U319" i="3"/>
  <c r="Q319" i="3"/>
  <c r="M319" i="3"/>
  <c r="BF319" i="3"/>
  <c r="BB319" i="3"/>
  <c r="AX319" i="3"/>
  <c r="AT319" i="3"/>
  <c r="AP319" i="3"/>
  <c r="AL319" i="3"/>
  <c r="AH319" i="3"/>
  <c r="AD319" i="3"/>
  <c r="Z319" i="3"/>
  <c r="V319" i="3"/>
  <c r="R319" i="3"/>
  <c r="L271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O450" i="3"/>
  <c r="S450" i="3"/>
  <c r="W450" i="3"/>
  <c r="AA450" i="3"/>
  <c r="AE450" i="3"/>
  <c r="AI450" i="3"/>
  <c r="AM450" i="3"/>
  <c r="AQ450" i="3"/>
  <c r="AU450" i="3"/>
  <c r="AY450" i="3"/>
  <c r="BB450" i="3"/>
  <c r="BD450" i="3"/>
  <c r="BF450" i="3"/>
  <c r="BH450" i="3"/>
  <c r="M450" i="3"/>
  <c r="Q450" i="3"/>
  <c r="U450" i="3"/>
  <c r="Y450" i="3"/>
  <c r="AC450" i="3"/>
  <c r="AG450" i="3"/>
  <c r="AK450" i="3"/>
  <c r="AO450" i="3"/>
  <c r="AS450" i="3"/>
  <c r="AW450" i="3"/>
  <c r="BA450" i="3"/>
  <c r="BC450" i="3"/>
  <c r="BE450" i="3"/>
  <c r="BG450" i="3"/>
  <c r="BI450" i="3"/>
  <c r="BN459" i="3"/>
  <c r="BL459" i="3"/>
  <c r="BK296" i="3"/>
  <c r="BL296" i="3"/>
  <c r="BJ296" i="3"/>
  <c r="P303" i="3"/>
  <c r="T303" i="3"/>
  <c r="X303" i="3"/>
  <c r="AB303" i="3"/>
  <c r="AF303" i="3"/>
  <c r="AJ303" i="3"/>
  <c r="AN303" i="3"/>
  <c r="AR303" i="3"/>
  <c r="AV303" i="3"/>
  <c r="AZ303" i="3"/>
  <c r="BD303" i="3"/>
  <c r="BH303" i="3"/>
  <c r="O303" i="3"/>
  <c r="S303" i="3"/>
  <c r="W303" i="3"/>
  <c r="AA303" i="3"/>
  <c r="AE303" i="3"/>
  <c r="AI303" i="3"/>
  <c r="AM303" i="3"/>
  <c r="AQ303" i="3"/>
  <c r="AU303" i="3"/>
  <c r="AY303" i="3"/>
  <c r="BC303" i="3"/>
  <c r="BG303" i="3"/>
  <c r="N303" i="3"/>
  <c r="R303" i="3"/>
  <c r="V303" i="3"/>
  <c r="Z303" i="3"/>
  <c r="AD303" i="3"/>
  <c r="AH303" i="3"/>
  <c r="AL303" i="3"/>
  <c r="AP303" i="3"/>
  <c r="AT303" i="3"/>
  <c r="AX303" i="3"/>
  <c r="BB303" i="3"/>
  <c r="BF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P307" i="3"/>
  <c r="T307" i="3"/>
  <c r="X307" i="3"/>
  <c r="AB307" i="3"/>
  <c r="AF307" i="3"/>
  <c r="AJ307" i="3"/>
  <c r="AN307" i="3"/>
  <c r="AR307" i="3"/>
  <c r="AV307" i="3"/>
  <c r="AZ307" i="3"/>
  <c r="BD307" i="3"/>
  <c r="BH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BJ310" i="3"/>
  <c r="BN310" i="3"/>
  <c r="BL310" i="3"/>
  <c r="BJ312" i="3"/>
  <c r="BN312" i="3"/>
  <c r="BL312" i="3"/>
  <c r="P315" i="3"/>
  <c r="M315" i="3"/>
  <c r="Q315" i="3"/>
  <c r="U315" i="3"/>
  <c r="T315" i="3"/>
  <c r="Z315" i="3"/>
  <c r="AD315" i="3"/>
  <c r="AH315" i="3"/>
  <c r="AL315" i="3"/>
  <c r="AP315" i="3"/>
  <c r="AT315" i="3"/>
  <c r="AX315" i="3"/>
  <c r="BB315" i="3"/>
  <c r="BF315" i="3"/>
  <c r="V315" i="3"/>
  <c r="AA315" i="3"/>
  <c r="AE315" i="3"/>
  <c r="AI315" i="3"/>
  <c r="AM315" i="3"/>
  <c r="AQ315" i="3"/>
  <c r="AU315" i="3"/>
  <c r="AY315" i="3"/>
  <c r="BC315" i="3"/>
  <c r="BG315" i="3"/>
  <c r="N315" i="3"/>
  <c r="R315" i="3"/>
  <c r="O315" i="3"/>
  <c r="S315" i="3"/>
  <c r="W315" i="3"/>
  <c r="X315" i="3"/>
  <c r="AB315" i="3"/>
  <c r="AF315" i="3"/>
  <c r="AJ315" i="3"/>
  <c r="AN315" i="3"/>
  <c r="AR315" i="3"/>
  <c r="AV315" i="3"/>
  <c r="AZ315" i="3"/>
  <c r="BD315" i="3"/>
  <c r="BH315" i="3"/>
  <c r="Y315" i="3"/>
  <c r="AC315" i="3"/>
  <c r="AG315" i="3"/>
  <c r="AK315" i="3"/>
  <c r="AO315" i="3"/>
  <c r="AS315" i="3"/>
  <c r="AW315" i="3"/>
  <c r="BA315" i="3"/>
  <c r="BE315" i="3"/>
  <c r="BI315" i="3"/>
  <c r="BM316" i="3"/>
  <c r="BK317" i="3"/>
  <c r="BM318" i="3"/>
  <c r="N320" i="3"/>
  <c r="R320" i="3"/>
  <c r="V320" i="3"/>
  <c r="Z320" i="3"/>
  <c r="AD320" i="3"/>
  <c r="AH320" i="3"/>
  <c r="AL320" i="3"/>
  <c r="AP320" i="3"/>
  <c r="AT320" i="3"/>
  <c r="AX320" i="3"/>
  <c r="BB320" i="3"/>
  <c r="BF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BM321" i="3"/>
  <c r="BL321" i="3"/>
  <c r="BJ321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M322" i="3"/>
  <c r="Q322" i="3"/>
  <c r="U322" i="3"/>
  <c r="Y322" i="3"/>
  <c r="AC322" i="3"/>
  <c r="AG322" i="3"/>
  <c r="AK322" i="3"/>
  <c r="AO322" i="3"/>
  <c r="AS322" i="3"/>
  <c r="AW322" i="3"/>
  <c r="BA322" i="3"/>
  <c r="BE322" i="3"/>
  <c r="BI322" i="3"/>
  <c r="BM323" i="3"/>
  <c r="BL323" i="3"/>
  <c r="BJ323" i="3"/>
  <c r="P324" i="3"/>
  <c r="T324" i="3"/>
  <c r="X324" i="3"/>
  <c r="AB324" i="3"/>
  <c r="AF324" i="3"/>
  <c r="AJ324" i="3"/>
  <c r="AN324" i="3"/>
  <c r="AR324" i="3"/>
  <c r="AV324" i="3"/>
  <c r="AZ324" i="3"/>
  <c r="BD324" i="3"/>
  <c r="BH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BM325" i="3"/>
  <c r="BL325" i="3"/>
  <c r="BJ325" i="3"/>
  <c r="N326" i="3"/>
  <c r="R326" i="3"/>
  <c r="V326" i="3"/>
  <c r="Z326" i="3"/>
  <c r="AD326" i="3"/>
  <c r="AH326" i="3"/>
  <c r="AL326" i="3"/>
  <c r="AP326" i="3"/>
  <c r="AT326" i="3"/>
  <c r="AX326" i="3"/>
  <c r="BB326" i="3"/>
  <c r="BF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BM327" i="3"/>
  <c r="BL327" i="3"/>
  <c r="BJ327" i="3"/>
  <c r="N328" i="3"/>
  <c r="R328" i="3"/>
  <c r="V328" i="3"/>
  <c r="Z328" i="3"/>
  <c r="AD328" i="3"/>
  <c r="AH328" i="3"/>
  <c r="AL328" i="3"/>
  <c r="AP328" i="3"/>
  <c r="AT328" i="3"/>
  <c r="AX328" i="3"/>
  <c r="M328" i="3"/>
  <c r="Q328" i="3"/>
  <c r="U328" i="3"/>
  <c r="Y328" i="3"/>
  <c r="AC328" i="3"/>
  <c r="AG328" i="3"/>
  <c r="AK328" i="3"/>
  <c r="AO328" i="3"/>
  <c r="AS328" i="3"/>
  <c r="AW328" i="3"/>
  <c r="BA328" i="3"/>
  <c r="BD328" i="3"/>
  <c r="BH328" i="3"/>
  <c r="BE328" i="3"/>
  <c r="BI328" i="3"/>
  <c r="P328" i="3"/>
  <c r="T328" i="3"/>
  <c r="X328" i="3"/>
  <c r="AB328" i="3"/>
  <c r="AF328" i="3"/>
  <c r="AJ328" i="3"/>
  <c r="AN328" i="3"/>
  <c r="AR328" i="3"/>
  <c r="AV328" i="3"/>
  <c r="AZ328" i="3"/>
  <c r="O328" i="3"/>
  <c r="S328" i="3"/>
  <c r="W328" i="3"/>
  <c r="AA328" i="3"/>
  <c r="AE328" i="3"/>
  <c r="AI328" i="3"/>
  <c r="AM328" i="3"/>
  <c r="AQ328" i="3"/>
  <c r="AU328" i="3"/>
  <c r="AY328" i="3"/>
  <c r="BB328" i="3"/>
  <c r="BF328" i="3"/>
  <c r="BC328" i="3"/>
  <c r="BG328" i="3"/>
  <c r="BM329" i="3"/>
  <c r="BL329" i="3"/>
  <c r="BJ329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N330" i="3"/>
  <c r="R330" i="3"/>
  <c r="V330" i="3"/>
  <c r="Z330" i="3"/>
  <c r="AD330" i="3"/>
  <c r="AH330" i="3"/>
  <c r="AL330" i="3"/>
  <c r="AP330" i="3"/>
  <c r="AT330" i="3"/>
  <c r="AX330" i="3"/>
  <c r="BB330" i="3"/>
  <c r="BF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BM331" i="3"/>
  <c r="BL331" i="3"/>
  <c r="BJ331" i="3"/>
  <c r="P332" i="3"/>
  <c r="T332" i="3"/>
  <c r="X332" i="3"/>
  <c r="AB332" i="3"/>
  <c r="AF332" i="3"/>
  <c r="AJ332" i="3"/>
  <c r="AN332" i="3"/>
  <c r="AR332" i="3"/>
  <c r="AV332" i="3"/>
  <c r="AZ332" i="3"/>
  <c r="BD332" i="3"/>
  <c r="BH332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N332" i="3"/>
  <c r="R332" i="3"/>
  <c r="V332" i="3"/>
  <c r="Z332" i="3"/>
  <c r="AD332" i="3"/>
  <c r="AH332" i="3"/>
  <c r="AL332" i="3"/>
  <c r="AP332" i="3"/>
  <c r="AT332" i="3"/>
  <c r="AX332" i="3"/>
  <c r="BB332" i="3"/>
  <c r="BF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BM333" i="3"/>
  <c r="BL333" i="3"/>
  <c r="BJ333" i="3"/>
  <c r="N334" i="3"/>
  <c r="R334" i="3"/>
  <c r="V334" i="3"/>
  <c r="Z334" i="3"/>
  <c r="AD334" i="3"/>
  <c r="AH334" i="3"/>
  <c r="AL334" i="3"/>
  <c r="AP334" i="3"/>
  <c r="AT334" i="3"/>
  <c r="AX334" i="3"/>
  <c r="BB334" i="3"/>
  <c r="BF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P334" i="3"/>
  <c r="T334" i="3"/>
  <c r="X334" i="3"/>
  <c r="AB334" i="3"/>
  <c r="AF334" i="3"/>
  <c r="AJ334" i="3"/>
  <c r="AN334" i="3"/>
  <c r="AR334" i="3"/>
  <c r="AV334" i="3"/>
  <c r="AZ334" i="3"/>
  <c r="BD334" i="3"/>
  <c r="BH334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BM335" i="3"/>
  <c r="BL335" i="3"/>
  <c r="BJ335" i="3"/>
  <c r="N336" i="3"/>
  <c r="R336" i="3"/>
  <c r="V336" i="3"/>
  <c r="Z336" i="3"/>
  <c r="AD336" i="3"/>
  <c r="AH336" i="3"/>
  <c r="AL336" i="3"/>
  <c r="AP336" i="3"/>
  <c r="AT336" i="3"/>
  <c r="AX336" i="3"/>
  <c r="BB336" i="3"/>
  <c r="BF336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P336" i="3"/>
  <c r="T336" i="3"/>
  <c r="X336" i="3"/>
  <c r="AB336" i="3"/>
  <c r="AF336" i="3"/>
  <c r="AJ336" i="3"/>
  <c r="AN336" i="3"/>
  <c r="AR336" i="3"/>
  <c r="AV336" i="3"/>
  <c r="AZ336" i="3"/>
  <c r="BD336" i="3"/>
  <c r="BH336" i="3"/>
  <c r="O336" i="3"/>
  <c r="S336" i="3"/>
  <c r="W336" i="3"/>
  <c r="AA336" i="3"/>
  <c r="AE336" i="3"/>
  <c r="AI336" i="3"/>
  <c r="AM336" i="3"/>
  <c r="AQ336" i="3"/>
  <c r="AU336" i="3"/>
  <c r="AY336" i="3"/>
  <c r="BC336" i="3"/>
  <c r="BG336" i="3"/>
  <c r="BM337" i="3"/>
  <c r="BL337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N338" i="3"/>
  <c r="R338" i="3"/>
  <c r="V338" i="3"/>
  <c r="Z338" i="3"/>
  <c r="AD338" i="3"/>
  <c r="AH338" i="3"/>
  <c r="AL338" i="3"/>
  <c r="AP338" i="3"/>
  <c r="AT338" i="3"/>
  <c r="AX338" i="3"/>
  <c r="BB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BM339" i="3"/>
  <c r="BJ339" i="3"/>
  <c r="BL339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M340" i="3"/>
  <c r="BN340" i="3" s="1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L341" i="3"/>
  <c r="O342" i="3"/>
  <c r="S342" i="3"/>
  <c r="W342" i="3"/>
  <c r="P342" i="3"/>
  <c r="T342" i="3"/>
  <c r="X342" i="3"/>
  <c r="AB342" i="3"/>
  <c r="AF342" i="3"/>
  <c r="AC342" i="3"/>
  <c r="AI342" i="3"/>
  <c r="AM342" i="3"/>
  <c r="AQ342" i="3"/>
  <c r="AU342" i="3"/>
  <c r="AY342" i="3"/>
  <c r="BC342" i="3"/>
  <c r="BG342" i="3"/>
  <c r="AA342" i="3"/>
  <c r="AH342" i="3"/>
  <c r="AL342" i="3"/>
  <c r="AP342" i="3"/>
  <c r="AT342" i="3"/>
  <c r="AX342" i="3"/>
  <c r="BB342" i="3"/>
  <c r="BF342" i="3"/>
  <c r="M342" i="3"/>
  <c r="Q342" i="3"/>
  <c r="U342" i="3"/>
  <c r="N342" i="3"/>
  <c r="R342" i="3"/>
  <c r="V342" i="3"/>
  <c r="Z342" i="3"/>
  <c r="AD342" i="3"/>
  <c r="Y342" i="3"/>
  <c r="AG342" i="3"/>
  <c r="AK342" i="3"/>
  <c r="AO342" i="3"/>
  <c r="AS342" i="3"/>
  <c r="AW342" i="3"/>
  <c r="BA342" i="3"/>
  <c r="BE342" i="3"/>
  <c r="BI342" i="3"/>
  <c r="AE342" i="3"/>
  <c r="AJ342" i="3"/>
  <c r="AN342" i="3"/>
  <c r="AR342" i="3"/>
  <c r="AV342" i="3"/>
  <c r="AZ342" i="3"/>
  <c r="BD342" i="3"/>
  <c r="BH342" i="3"/>
  <c r="BJ343" i="3"/>
  <c r="BJ454" i="3"/>
  <c r="L262" i="3"/>
  <c r="L284" i="3"/>
  <c r="K262" i="3"/>
  <c r="L291" i="3"/>
  <c r="L280" i="3"/>
  <c r="L267" i="3"/>
  <c r="K267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M427" i="3"/>
  <c r="O427" i="3"/>
  <c r="Q427" i="3"/>
  <c r="S427" i="3"/>
  <c r="U427" i="3"/>
  <c r="W427" i="3"/>
  <c r="Y427" i="3"/>
  <c r="AA427" i="3"/>
  <c r="AC427" i="3"/>
  <c r="AE427" i="3"/>
  <c r="AG427" i="3"/>
  <c r="AI427" i="3"/>
  <c r="AK427" i="3"/>
  <c r="AM427" i="3"/>
  <c r="AO427" i="3"/>
  <c r="AQ427" i="3"/>
  <c r="AS427" i="3"/>
  <c r="AU427" i="3"/>
  <c r="AW427" i="3"/>
  <c r="AY427" i="3"/>
  <c r="BA427" i="3"/>
  <c r="BC427" i="3"/>
  <c r="BE427" i="3"/>
  <c r="BG427" i="3"/>
  <c r="BI427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N435" i="3"/>
  <c r="P435" i="3"/>
  <c r="R435" i="3"/>
  <c r="T435" i="3"/>
  <c r="V435" i="3"/>
  <c r="X435" i="3"/>
  <c r="Z435" i="3"/>
  <c r="AB435" i="3"/>
  <c r="AD435" i="3"/>
  <c r="AF435" i="3"/>
  <c r="AH435" i="3"/>
  <c r="AJ435" i="3"/>
  <c r="AL435" i="3"/>
  <c r="AN435" i="3"/>
  <c r="AP435" i="3"/>
  <c r="AR435" i="3"/>
  <c r="AT435" i="3"/>
  <c r="AV435" i="3"/>
  <c r="AX435" i="3"/>
  <c r="AZ435" i="3"/>
  <c r="BB435" i="3"/>
  <c r="BD435" i="3"/>
  <c r="BF435" i="3"/>
  <c r="BH435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BK312" i="3"/>
  <c r="BN317" i="3"/>
  <c r="BN321" i="3"/>
  <c r="BN325" i="3"/>
  <c r="BN329" i="3"/>
  <c r="BN333" i="3"/>
  <c r="BL343" i="3"/>
  <c r="BN347" i="3"/>
  <c r="BJ347" i="3"/>
  <c r="BM347" i="3"/>
  <c r="BL347" i="3"/>
  <c r="BM355" i="3"/>
  <c r="BL357" i="3"/>
  <c r="BJ357" i="3"/>
  <c r="BM359" i="3"/>
  <c r="BL361" i="3"/>
  <c r="BJ361" i="3"/>
  <c r="BM363" i="3"/>
  <c r="BL365" i="3"/>
  <c r="BJ365" i="3"/>
  <c r="BM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BL369" i="3"/>
  <c r="BJ369" i="3"/>
  <c r="BK369" i="3"/>
  <c r="BN369" i="3"/>
  <c r="BJ370" i="3"/>
  <c r="BM374" i="3"/>
  <c r="BL374" i="3"/>
  <c r="BK377" i="3"/>
  <c r="BN377" i="3"/>
  <c r="BL377" i="3"/>
  <c r="BJ377" i="3"/>
  <c r="BJ378" i="3"/>
  <c r="BM382" i="3"/>
  <c r="BL382" i="3"/>
  <c r="BM383" i="3"/>
  <c r="BK383" i="3"/>
  <c r="BN383" i="3"/>
  <c r="BL387" i="3"/>
  <c r="BJ387" i="3"/>
  <c r="BM391" i="3"/>
  <c r="BK391" i="3"/>
  <c r="BN391" i="3"/>
  <c r="BL395" i="3"/>
  <c r="BJ395" i="3"/>
  <c r="BK399" i="3"/>
  <c r="BN399" i="3"/>
  <c r="BL399" i="3"/>
  <c r="BJ399" i="3"/>
  <c r="BM405" i="3"/>
  <c r="BK405" i="3"/>
  <c r="BN405" i="3"/>
  <c r="BN413" i="3"/>
  <c r="BJ413" i="3"/>
  <c r="BM421" i="3"/>
  <c r="BJ421" i="3"/>
  <c r="BN421" i="3"/>
  <c r="BL428" i="3"/>
  <c r="BM437" i="3"/>
  <c r="BJ437" i="3"/>
  <c r="BN437" i="3"/>
  <c r="BM444" i="3"/>
  <c r="BL444" i="3"/>
  <c r="BL453" i="3"/>
  <c r="BN454" i="3"/>
  <c r="BM455" i="3"/>
  <c r="BL457" i="3"/>
  <c r="BM457" i="3"/>
  <c r="BK459" i="3"/>
  <c r="BJ459" i="3"/>
  <c r="BN461" i="3"/>
  <c r="BL461" i="3"/>
  <c r="BM461" i="3"/>
  <c r="BI301" i="3"/>
  <c r="BB301" i="3"/>
  <c r="AT301" i="3"/>
  <c r="AL301" i="3"/>
  <c r="BH301" i="3"/>
  <c r="AZ301" i="3"/>
  <c r="AR301" i="3"/>
  <c r="AJ301" i="3"/>
  <c r="AD301" i="3"/>
  <c r="Z301" i="3"/>
  <c r="V301" i="3"/>
  <c r="R301" i="3"/>
  <c r="N301" i="3"/>
  <c r="BE301" i="3"/>
  <c r="BA301" i="3"/>
  <c r="AW301" i="3"/>
  <c r="AS301" i="3"/>
  <c r="AO301" i="3"/>
  <c r="AK301" i="3"/>
  <c r="AG301" i="3"/>
  <c r="AC301" i="3"/>
  <c r="Y301" i="3"/>
  <c r="U301" i="3"/>
  <c r="Q301" i="3"/>
  <c r="M301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F305" i="3"/>
  <c r="BB305" i="3"/>
  <c r="AX305" i="3"/>
  <c r="AT305" i="3"/>
  <c r="AP305" i="3"/>
  <c r="AL305" i="3"/>
  <c r="AH305" i="3"/>
  <c r="AD305" i="3"/>
  <c r="Z305" i="3"/>
  <c r="V305" i="3"/>
  <c r="R305" i="3"/>
  <c r="N305" i="3"/>
  <c r="BI309" i="3"/>
  <c r="BE309" i="3"/>
  <c r="BA309" i="3"/>
  <c r="AW309" i="3"/>
  <c r="AS309" i="3"/>
  <c r="AO309" i="3"/>
  <c r="AK309" i="3"/>
  <c r="AG309" i="3"/>
  <c r="AC309" i="3"/>
  <c r="Y309" i="3"/>
  <c r="U309" i="3"/>
  <c r="Q309" i="3"/>
  <c r="M309" i="3"/>
  <c r="BF309" i="3"/>
  <c r="BB309" i="3"/>
  <c r="AX309" i="3"/>
  <c r="AT309" i="3"/>
  <c r="AP309" i="3"/>
  <c r="AL309" i="3"/>
  <c r="AH309" i="3"/>
  <c r="AD309" i="3"/>
  <c r="Z309" i="3"/>
  <c r="V309" i="3"/>
  <c r="R309" i="3"/>
  <c r="N309" i="3"/>
  <c r="BI311" i="3"/>
  <c r="BE311" i="3"/>
  <c r="BA311" i="3"/>
  <c r="AW311" i="3"/>
  <c r="AS311" i="3"/>
  <c r="AO311" i="3"/>
  <c r="AK311" i="3"/>
  <c r="AG311" i="3"/>
  <c r="AC311" i="3"/>
  <c r="Y311" i="3"/>
  <c r="U311" i="3"/>
  <c r="Q311" i="3"/>
  <c r="M311" i="3"/>
  <c r="BF311" i="3"/>
  <c r="BB311" i="3"/>
  <c r="AX311" i="3"/>
  <c r="AT311" i="3"/>
  <c r="AP311" i="3"/>
  <c r="AL311" i="3"/>
  <c r="AH311" i="3"/>
  <c r="AD311" i="3"/>
  <c r="Z311" i="3"/>
  <c r="V311" i="3"/>
  <c r="R311" i="3"/>
  <c r="N311" i="3"/>
  <c r="BI313" i="3"/>
  <c r="BE313" i="3"/>
  <c r="BA313" i="3"/>
  <c r="AW313" i="3"/>
  <c r="AS313" i="3"/>
  <c r="AO313" i="3"/>
  <c r="AK313" i="3"/>
  <c r="AG313" i="3"/>
  <c r="AC313" i="3"/>
  <c r="Y313" i="3"/>
  <c r="U313" i="3"/>
  <c r="Q313" i="3"/>
  <c r="M313" i="3"/>
  <c r="BF313" i="3"/>
  <c r="BB313" i="3"/>
  <c r="AX313" i="3"/>
  <c r="AT313" i="3"/>
  <c r="AP313" i="3"/>
  <c r="AL313" i="3"/>
  <c r="AH313" i="3"/>
  <c r="AD313" i="3"/>
  <c r="Z313" i="3"/>
  <c r="V313" i="3"/>
  <c r="R313" i="3"/>
  <c r="N313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H358" i="3"/>
  <c r="BD358" i="3"/>
  <c r="AZ358" i="3"/>
  <c r="AV358" i="3"/>
  <c r="AR358" i="3"/>
  <c r="AN358" i="3"/>
  <c r="AJ358" i="3"/>
  <c r="AF358" i="3"/>
  <c r="AB358" i="3"/>
  <c r="X358" i="3"/>
  <c r="T358" i="3"/>
  <c r="P358" i="3"/>
  <c r="BF360" i="3"/>
  <c r="BB360" i="3"/>
  <c r="AX360" i="3"/>
  <c r="AT360" i="3"/>
  <c r="AP360" i="3"/>
  <c r="AL360" i="3"/>
  <c r="AH360" i="3"/>
  <c r="AD360" i="3"/>
  <c r="Z360" i="3"/>
  <c r="V360" i="3"/>
  <c r="R360" i="3"/>
  <c r="N360" i="3"/>
  <c r="BG360" i="3"/>
  <c r="BC360" i="3"/>
  <c r="AY360" i="3"/>
  <c r="AU360" i="3"/>
  <c r="AQ360" i="3"/>
  <c r="AM360" i="3"/>
  <c r="AI360" i="3"/>
  <c r="AE360" i="3"/>
  <c r="AA360" i="3"/>
  <c r="W360" i="3"/>
  <c r="S360" i="3"/>
  <c r="O360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H362" i="3"/>
  <c r="BD362" i="3"/>
  <c r="AZ362" i="3"/>
  <c r="AV362" i="3"/>
  <c r="AR362" i="3"/>
  <c r="AN362" i="3"/>
  <c r="AJ362" i="3"/>
  <c r="AF362" i="3"/>
  <c r="AB362" i="3"/>
  <c r="X362" i="3"/>
  <c r="T362" i="3"/>
  <c r="P362" i="3"/>
  <c r="BF364" i="3"/>
  <c r="BB364" i="3"/>
  <c r="AX364" i="3"/>
  <c r="AT364" i="3"/>
  <c r="AP364" i="3"/>
  <c r="AL364" i="3"/>
  <c r="AH364" i="3"/>
  <c r="AD364" i="3"/>
  <c r="Z364" i="3"/>
  <c r="V364" i="3"/>
  <c r="R364" i="3"/>
  <c r="N364" i="3"/>
  <c r="BG364" i="3"/>
  <c r="BC364" i="3"/>
  <c r="AY364" i="3"/>
  <c r="AU364" i="3"/>
  <c r="AQ364" i="3"/>
  <c r="AM364" i="3"/>
  <c r="AI364" i="3"/>
  <c r="AE364" i="3"/>
  <c r="AA364" i="3"/>
  <c r="W364" i="3"/>
  <c r="S364" i="3"/>
  <c r="O364" i="3"/>
  <c r="BG366" i="3"/>
  <c r="BC366" i="3"/>
  <c r="AY366" i="3"/>
  <c r="AU366" i="3"/>
  <c r="AQ366" i="3"/>
  <c r="AM366" i="3"/>
  <c r="AI366" i="3"/>
  <c r="AE366" i="3"/>
  <c r="AA366" i="3"/>
  <c r="W366" i="3"/>
  <c r="S366" i="3"/>
  <c r="O366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BN386" i="3" s="1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4" i="3"/>
  <c r="O394" i="3"/>
  <c r="Q394" i="3"/>
  <c r="S394" i="3"/>
  <c r="U394" i="3"/>
  <c r="W394" i="3"/>
  <c r="Y394" i="3"/>
  <c r="AA394" i="3"/>
  <c r="AC394" i="3"/>
  <c r="AE394" i="3"/>
  <c r="AG394" i="3"/>
  <c r="AI394" i="3"/>
  <c r="AK394" i="3"/>
  <c r="AM394" i="3"/>
  <c r="AO394" i="3"/>
  <c r="AQ394" i="3"/>
  <c r="AS394" i="3"/>
  <c r="AU394" i="3"/>
  <c r="AW394" i="3"/>
  <c r="AY394" i="3"/>
  <c r="BA394" i="3"/>
  <c r="BC394" i="3"/>
  <c r="BE394" i="3"/>
  <c r="BG394" i="3"/>
  <c r="BI394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AS449" i="3"/>
  <c r="AW449" i="3"/>
  <c r="BA449" i="3"/>
  <c r="BE449" i="3"/>
  <c r="BI449" i="3"/>
  <c r="AU449" i="3"/>
  <c r="AY449" i="3"/>
  <c r="BC449" i="3"/>
  <c r="BG449" i="3"/>
  <c r="BM298" i="3"/>
  <c r="BL298" i="3"/>
  <c r="BI344" i="3"/>
  <c r="BE344" i="3"/>
  <c r="BA344" i="3"/>
  <c r="AW344" i="3"/>
  <c r="AS344" i="3"/>
  <c r="AO344" i="3"/>
  <c r="AK344" i="3"/>
  <c r="AG344" i="3"/>
  <c r="AC344" i="3"/>
  <c r="Y344" i="3"/>
  <c r="U344" i="3"/>
  <c r="Q344" i="3"/>
  <c r="M344" i="3"/>
  <c r="BF344" i="3"/>
  <c r="BB344" i="3"/>
  <c r="AX344" i="3"/>
  <c r="AT344" i="3"/>
  <c r="AP344" i="3"/>
  <c r="AL344" i="3"/>
  <c r="AH344" i="3"/>
  <c r="AD344" i="3"/>
  <c r="Z344" i="3"/>
  <c r="V344" i="3"/>
  <c r="R344" i="3"/>
  <c r="N344" i="3"/>
  <c r="BG348" i="3"/>
  <c r="BC348" i="3"/>
  <c r="AY348" i="3"/>
  <c r="AU348" i="3"/>
  <c r="AQ348" i="3"/>
  <c r="AM348" i="3"/>
  <c r="AI348" i="3"/>
  <c r="AE348" i="3"/>
  <c r="AA348" i="3"/>
  <c r="W348" i="3"/>
  <c r="S348" i="3"/>
  <c r="O348" i="3"/>
  <c r="BH348" i="3"/>
  <c r="BD348" i="3"/>
  <c r="AZ348" i="3"/>
  <c r="AV348" i="3"/>
  <c r="AR348" i="3"/>
  <c r="AN348" i="3"/>
  <c r="AJ348" i="3"/>
  <c r="AF348" i="3"/>
  <c r="AB348" i="3"/>
  <c r="X348" i="3"/>
  <c r="T348" i="3"/>
  <c r="P348" i="3"/>
  <c r="BH352" i="3"/>
  <c r="BD352" i="3"/>
  <c r="AZ352" i="3"/>
  <c r="AV352" i="3"/>
  <c r="AR352" i="3"/>
  <c r="AN352" i="3"/>
  <c r="AJ352" i="3"/>
  <c r="AF352" i="3"/>
  <c r="AB352" i="3"/>
  <c r="X352" i="3"/>
  <c r="T352" i="3"/>
  <c r="P352" i="3"/>
  <c r="BI352" i="3"/>
  <c r="BE352" i="3"/>
  <c r="BA352" i="3"/>
  <c r="AW352" i="3"/>
  <c r="AS352" i="3"/>
  <c r="AO352" i="3"/>
  <c r="AK352" i="3"/>
  <c r="AG352" i="3"/>
  <c r="AC352" i="3"/>
  <c r="Y352" i="3"/>
  <c r="U352" i="3"/>
  <c r="Q352" i="3"/>
  <c r="M352" i="3"/>
  <c r="BF356" i="3"/>
  <c r="BB356" i="3"/>
  <c r="AX356" i="3"/>
  <c r="AT356" i="3"/>
  <c r="AP356" i="3"/>
  <c r="AL356" i="3"/>
  <c r="AH356" i="3"/>
  <c r="AD356" i="3"/>
  <c r="Z356" i="3"/>
  <c r="V356" i="3"/>
  <c r="R356" i="3"/>
  <c r="N356" i="3"/>
  <c r="BG356" i="3"/>
  <c r="BC356" i="3"/>
  <c r="AY356" i="3"/>
  <c r="AU356" i="3"/>
  <c r="AQ356" i="3"/>
  <c r="AM356" i="3"/>
  <c r="AI356" i="3"/>
  <c r="AE356" i="3"/>
  <c r="AA356" i="3"/>
  <c r="W356" i="3"/>
  <c r="S356" i="3"/>
  <c r="O356" i="3"/>
  <c r="M452" i="3"/>
  <c r="BN455" i="3"/>
  <c r="BJ297" i="3"/>
  <c r="BN297" i="3"/>
  <c r="BK297" i="3"/>
  <c r="BL299" i="3"/>
  <c r="BM299" i="3"/>
  <c r="BM319" i="3"/>
  <c r="BL319" i="3"/>
  <c r="BJ319" i="3"/>
  <c r="BG346" i="3"/>
  <c r="BC346" i="3"/>
  <c r="AY346" i="3"/>
  <c r="AU346" i="3"/>
  <c r="AQ346" i="3"/>
  <c r="AM346" i="3"/>
  <c r="AI346" i="3"/>
  <c r="AE346" i="3"/>
  <c r="AA346" i="3"/>
  <c r="W346" i="3"/>
  <c r="S346" i="3"/>
  <c r="O346" i="3"/>
  <c r="BH346" i="3"/>
  <c r="BD346" i="3"/>
  <c r="AZ346" i="3"/>
  <c r="AV346" i="3"/>
  <c r="AR346" i="3"/>
  <c r="AN346" i="3"/>
  <c r="AJ346" i="3"/>
  <c r="AF346" i="3"/>
  <c r="AB346" i="3"/>
  <c r="X346" i="3"/>
  <c r="T346" i="3"/>
  <c r="P346" i="3"/>
  <c r="BH350" i="3"/>
  <c r="BD350" i="3"/>
  <c r="AZ350" i="3"/>
  <c r="AV350" i="3"/>
  <c r="AR350" i="3"/>
  <c r="AN350" i="3"/>
  <c r="AJ350" i="3"/>
  <c r="AF350" i="3"/>
  <c r="AB350" i="3"/>
  <c r="X350" i="3"/>
  <c r="T350" i="3"/>
  <c r="P350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H354" i="3"/>
  <c r="BD354" i="3"/>
  <c r="AZ354" i="3"/>
  <c r="AV354" i="3"/>
  <c r="AR354" i="3"/>
  <c r="AN354" i="3"/>
  <c r="AJ354" i="3"/>
  <c r="AF354" i="3"/>
  <c r="AB354" i="3"/>
  <c r="X354" i="3"/>
  <c r="T354" i="3"/>
  <c r="P354" i="3"/>
  <c r="BJ455" i="3"/>
  <c r="BM296" i="3"/>
  <c r="BM310" i="3"/>
  <c r="BM312" i="3"/>
  <c r="BJ316" i="3"/>
  <c r="BN316" i="3"/>
  <c r="BL316" i="3"/>
  <c r="BM317" i="3"/>
  <c r="BL317" i="3"/>
  <c r="BJ317" i="3"/>
  <c r="BJ318" i="3"/>
  <c r="BN318" i="3"/>
  <c r="BL318" i="3"/>
  <c r="BK321" i="3"/>
  <c r="BK323" i="3"/>
  <c r="BK325" i="3"/>
  <c r="BK327" i="3"/>
  <c r="BK329" i="3"/>
  <c r="BK331" i="3"/>
  <c r="BK333" i="3"/>
  <c r="BK335" i="3"/>
  <c r="BN337" i="3"/>
  <c r="BK337" i="3"/>
  <c r="BJ337" i="3"/>
  <c r="BK339" i="3"/>
  <c r="BN339" i="3"/>
  <c r="BK341" i="3"/>
  <c r="BN341" i="3"/>
  <c r="BM341" i="3"/>
  <c r="BJ341" i="3"/>
  <c r="BK343" i="3"/>
  <c r="BN343" i="3"/>
  <c r="BN345" i="3"/>
  <c r="BJ345" i="3"/>
  <c r="BN349" i="3"/>
  <c r="BM349" i="3"/>
  <c r="BJ349" i="3"/>
  <c r="BM351" i="3"/>
  <c r="BJ351" i="3"/>
  <c r="BM353" i="3"/>
  <c r="BJ353" i="3"/>
  <c r="BK353" i="3"/>
  <c r="BN353" i="3"/>
  <c r="BK355" i="3"/>
  <c r="BN355" i="3"/>
  <c r="BL355" i="3"/>
  <c r="BJ355" i="3"/>
  <c r="BM357" i="3"/>
  <c r="BK357" i="3"/>
  <c r="BN357" i="3"/>
  <c r="BK359" i="3"/>
  <c r="BN359" i="3"/>
  <c r="BL359" i="3"/>
  <c r="BJ359" i="3"/>
  <c r="BM361" i="3"/>
  <c r="BK361" i="3"/>
  <c r="BN361" i="3"/>
  <c r="BK363" i="3"/>
  <c r="BN363" i="3"/>
  <c r="BL363" i="3"/>
  <c r="BJ363" i="3"/>
  <c r="BM365" i="3"/>
  <c r="BK365" i="3"/>
  <c r="BN365" i="3"/>
  <c r="BK367" i="3"/>
  <c r="BN367" i="3"/>
  <c r="BL367" i="3"/>
  <c r="BJ367" i="3"/>
  <c r="BM369" i="3"/>
  <c r="BM370" i="3"/>
  <c r="BL370" i="3"/>
  <c r="BI372" i="3"/>
  <c r="BE372" i="3"/>
  <c r="BA372" i="3"/>
  <c r="AW372" i="3"/>
  <c r="AS372" i="3"/>
  <c r="AO372" i="3"/>
  <c r="AK372" i="3"/>
  <c r="AG372" i="3"/>
  <c r="AC372" i="3"/>
  <c r="Y372" i="3"/>
  <c r="U372" i="3"/>
  <c r="Q372" i="3"/>
  <c r="M372" i="3"/>
  <c r="BF372" i="3"/>
  <c r="BB372" i="3"/>
  <c r="AX372" i="3"/>
  <c r="AT372" i="3"/>
  <c r="AP372" i="3"/>
  <c r="AL372" i="3"/>
  <c r="AH372" i="3"/>
  <c r="AD372" i="3"/>
  <c r="Z372" i="3"/>
  <c r="V372" i="3"/>
  <c r="R372" i="3"/>
  <c r="BL372" i="3" s="1"/>
  <c r="BI373" i="3"/>
  <c r="BE373" i="3"/>
  <c r="BA373" i="3"/>
  <c r="AW373" i="3"/>
  <c r="AS373" i="3"/>
  <c r="AO373" i="3"/>
  <c r="AK373" i="3"/>
  <c r="AG373" i="3"/>
  <c r="AC373" i="3"/>
  <c r="Y373" i="3"/>
  <c r="U373" i="3"/>
  <c r="Q373" i="3"/>
  <c r="M373" i="3"/>
  <c r="BF373" i="3"/>
  <c r="BB373" i="3"/>
  <c r="AX373" i="3"/>
  <c r="AT373" i="3"/>
  <c r="AP373" i="3"/>
  <c r="AL373" i="3"/>
  <c r="AH373" i="3"/>
  <c r="AD373" i="3"/>
  <c r="Z373" i="3"/>
  <c r="V373" i="3"/>
  <c r="R373" i="3"/>
  <c r="BL373" i="3" s="1"/>
  <c r="BJ374" i="3"/>
  <c r="BN374" i="3"/>
  <c r="BM376" i="3"/>
  <c r="BL376" i="3"/>
  <c r="BJ376" i="3"/>
  <c r="BN376" i="3"/>
  <c r="BM377" i="3"/>
  <c r="BM378" i="3"/>
  <c r="BL378" i="3"/>
  <c r="BI380" i="3"/>
  <c r="BE380" i="3"/>
  <c r="BA380" i="3"/>
  <c r="AW380" i="3"/>
  <c r="AS380" i="3"/>
  <c r="AO380" i="3"/>
  <c r="AK380" i="3"/>
  <c r="AG380" i="3"/>
  <c r="AC380" i="3"/>
  <c r="Y380" i="3"/>
  <c r="U380" i="3"/>
  <c r="Q380" i="3"/>
  <c r="M380" i="3"/>
  <c r="BF380" i="3"/>
  <c r="BB380" i="3"/>
  <c r="AX380" i="3"/>
  <c r="AT380" i="3"/>
  <c r="AP380" i="3"/>
  <c r="AL380" i="3"/>
  <c r="AH380" i="3"/>
  <c r="AD380" i="3"/>
  <c r="Z380" i="3"/>
  <c r="V380" i="3"/>
  <c r="R380" i="3"/>
  <c r="BI381" i="3"/>
  <c r="BE381" i="3"/>
  <c r="BA381" i="3"/>
  <c r="AW381" i="3"/>
  <c r="AS381" i="3"/>
  <c r="AO381" i="3"/>
  <c r="AK381" i="3"/>
  <c r="AG381" i="3"/>
  <c r="AC381" i="3"/>
  <c r="Y381" i="3"/>
  <c r="U381" i="3"/>
  <c r="Q381" i="3"/>
  <c r="M381" i="3"/>
  <c r="BF381" i="3"/>
  <c r="BB381" i="3"/>
  <c r="AX381" i="3"/>
  <c r="AT381" i="3"/>
  <c r="AP381" i="3"/>
  <c r="AL381" i="3"/>
  <c r="AH381" i="3"/>
  <c r="AD381" i="3"/>
  <c r="Z381" i="3"/>
  <c r="V381" i="3"/>
  <c r="R381" i="3"/>
  <c r="BJ382" i="3"/>
  <c r="BN382" i="3"/>
  <c r="BL383" i="3"/>
  <c r="BJ383" i="3"/>
  <c r="BM387" i="3"/>
  <c r="BK387" i="3"/>
  <c r="BN387" i="3"/>
  <c r="BL391" i="3"/>
  <c r="BJ391" i="3"/>
  <c r="BM395" i="3"/>
  <c r="BK395" i="3"/>
  <c r="BN395" i="3"/>
  <c r="BM399" i="3"/>
  <c r="BH404" i="3"/>
  <c r="BD404" i="3"/>
  <c r="AZ404" i="3"/>
  <c r="AV404" i="3"/>
  <c r="AR404" i="3"/>
  <c r="AN404" i="3"/>
  <c r="AJ404" i="3"/>
  <c r="AF404" i="3"/>
  <c r="AB404" i="3"/>
  <c r="X404" i="3"/>
  <c r="T404" i="3"/>
  <c r="P404" i="3"/>
  <c r="BI404" i="3"/>
  <c r="BE404" i="3"/>
  <c r="BA404" i="3"/>
  <c r="AW404" i="3"/>
  <c r="AS404" i="3"/>
  <c r="AO404" i="3"/>
  <c r="AK404" i="3"/>
  <c r="AG404" i="3"/>
  <c r="AC404" i="3"/>
  <c r="Y404" i="3"/>
  <c r="U404" i="3"/>
  <c r="Q404" i="3"/>
  <c r="BL405" i="3"/>
  <c r="BJ405" i="3"/>
  <c r="BH412" i="3"/>
  <c r="BD412" i="3"/>
  <c r="AZ412" i="3"/>
  <c r="AV412" i="3"/>
  <c r="AR412" i="3"/>
  <c r="AN412" i="3"/>
  <c r="AJ412" i="3"/>
  <c r="AF412" i="3"/>
  <c r="AB412" i="3"/>
  <c r="X412" i="3"/>
  <c r="T412" i="3"/>
  <c r="P412" i="3"/>
  <c r="BI412" i="3"/>
  <c r="BE412" i="3"/>
  <c r="BA412" i="3"/>
  <c r="AW412" i="3"/>
  <c r="AS412" i="3"/>
  <c r="AO412" i="3"/>
  <c r="AK412" i="3"/>
  <c r="AG412" i="3"/>
  <c r="AC412" i="3"/>
  <c r="Y412" i="3"/>
  <c r="U412" i="3"/>
  <c r="Q412" i="3"/>
  <c r="BJ412" i="3" s="1"/>
  <c r="BH420" i="3"/>
  <c r="BD420" i="3"/>
  <c r="AZ420" i="3"/>
  <c r="AV420" i="3"/>
  <c r="AR420" i="3"/>
  <c r="AN420" i="3"/>
  <c r="AJ420" i="3"/>
  <c r="AF420" i="3"/>
  <c r="AB420" i="3"/>
  <c r="X420" i="3"/>
  <c r="T420" i="3"/>
  <c r="P420" i="3"/>
  <c r="BI420" i="3"/>
  <c r="BE420" i="3"/>
  <c r="BA420" i="3"/>
  <c r="AW420" i="3"/>
  <c r="AS420" i="3"/>
  <c r="AO420" i="3"/>
  <c r="AK420" i="3"/>
  <c r="AG420" i="3"/>
  <c r="AC420" i="3"/>
  <c r="Y420" i="3"/>
  <c r="U420" i="3"/>
  <c r="Q420" i="3"/>
  <c r="BJ420" i="3" s="1"/>
  <c r="BN428" i="3"/>
  <c r="BK428" i="3"/>
  <c r="BJ428" i="3"/>
  <c r="BF429" i="3"/>
  <c r="BB429" i="3"/>
  <c r="AX429" i="3"/>
  <c r="AT429" i="3"/>
  <c r="AP429" i="3"/>
  <c r="AL429" i="3"/>
  <c r="AH429" i="3"/>
  <c r="AD429" i="3"/>
  <c r="Z429" i="3"/>
  <c r="V429" i="3"/>
  <c r="R429" i="3"/>
  <c r="N429" i="3"/>
  <c r="BG429" i="3"/>
  <c r="BC429" i="3"/>
  <c r="AY429" i="3"/>
  <c r="AU429" i="3"/>
  <c r="AQ429" i="3"/>
  <c r="AM429" i="3"/>
  <c r="AI429" i="3"/>
  <c r="AE429" i="3"/>
  <c r="AA429" i="3"/>
  <c r="W429" i="3"/>
  <c r="S429" i="3"/>
  <c r="BI436" i="3"/>
  <c r="BE436" i="3"/>
  <c r="BA436" i="3"/>
  <c r="AW436" i="3"/>
  <c r="AS436" i="3"/>
  <c r="AO436" i="3"/>
  <c r="AK436" i="3"/>
  <c r="AG436" i="3"/>
  <c r="AC436" i="3"/>
  <c r="Y436" i="3"/>
  <c r="U436" i="3"/>
  <c r="Q436" i="3"/>
  <c r="M436" i="3"/>
  <c r="BF436" i="3"/>
  <c r="BB436" i="3"/>
  <c r="AX436" i="3"/>
  <c r="AT436" i="3"/>
  <c r="AP436" i="3"/>
  <c r="AL436" i="3"/>
  <c r="AH436" i="3"/>
  <c r="AD436" i="3"/>
  <c r="Z436" i="3"/>
  <c r="V436" i="3"/>
  <c r="BK436" i="3" s="1"/>
  <c r="R436" i="3"/>
  <c r="BL437" i="3"/>
  <c r="BN444" i="3"/>
  <c r="BK444" i="3"/>
  <c r="BJ444" i="3"/>
  <c r="BF445" i="3"/>
  <c r="BB445" i="3"/>
  <c r="AX445" i="3"/>
  <c r="AT445" i="3"/>
  <c r="AP445" i="3"/>
  <c r="AL445" i="3"/>
  <c r="AH445" i="3"/>
  <c r="AD445" i="3"/>
  <c r="Z445" i="3"/>
  <c r="V445" i="3"/>
  <c r="R445" i="3"/>
  <c r="N445" i="3"/>
  <c r="BG445" i="3"/>
  <c r="BC445" i="3"/>
  <c r="AY445" i="3"/>
  <c r="AU445" i="3"/>
  <c r="AQ445" i="3"/>
  <c r="AM445" i="3"/>
  <c r="AI445" i="3"/>
  <c r="AE445" i="3"/>
  <c r="AA445" i="3"/>
  <c r="W445" i="3"/>
  <c r="S445" i="3"/>
  <c r="N452" i="3"/>
  <c r="R452" i="3"/>
  <c r="V452" i="3"/>
  <c r="Z452" i="3"/>
  <c r="AD452" i="3"/>
  <c r="AH452" i="3"/>
  <c r="AL452" i="3"/>
  <c r="AP452" i="3"/>
  <c r="AT452" i="3"/>
  <c r="AX452" i="3"/>
  <c r="BB452" i="3"/>
  <c r="BN453" i="3"/>
  <c r="BJ453" i="3"/>
  <c r="BL454" i="3"/>
  <c r="BM454" i="3"/>
  <c r="N456" i="3"/>
  <c r="BN456" i="3" s="1"/>
  <c r="R456" i="3"/>
  <c r="V456" i="3"/>
  <c r="Z456" i="3"/>
  <c r="AD456" i="3"/>
  <c r="AH456" i="3"/>
  <c r="AL456" i="3"/>
  <c r="AP456" i="3"/>
  <c r="AT456" i="3"/>
  <c r="AX456" i="3"/>
  <c r="BB456" i="3"/>
  <c r="BF456" i="3"/>
  <c r="BN457" i="3"/>
  <c r="BJ457" i="3"/>
  <c r="O458" i="3"/>
  <c r="BN458" i="3" s="1"/>
  <c r="S458" i="3"/>
  <c r="W458" i="3"/>
  <c r="AA458" i="3"/>
  <c r="AE458" i="3"/>
  <c r="AI458" i="3"/>
  <c r="AM458" i="3"/>
  <c r="AQ458" i="3"/>
  <c r="AU458" i="3"/>
  <c r="AY458" i="3"/>
  <c r="BC458" i="3"/>
  <c r="BG458" i="3"/>
  <c r="N460" i="3"/>
  <c r="R460" i="3"/>
  <c r="V460" i="3"/>
  <c r="Z460" i="3"/>
  <c r="AD460" i="3"/>
  <c r="AH460" i="3"/>
  <c r="AL460" i="3"/>
  <c r="AP460" i="3"/>
  <c r="AT460" i="3"/>
  <c r="AX460" i="3"/>
  <c r="BB460" i="3"/>
  <c r="BF460" i="3"/>
  <c r="O462" i="3"/>
  <c r="S462" i="3"/>
  <c r="W462" i="3"/>
  <c r="AA462" i="3"/>
  <c r="AE462" i="3"/>
  <c r="AI462" i="3"/>
  <c r="AM462" i="3"/>
  <c r="AQ462" i="3"/>
  <c r="AU462" i="3"/>
  <c r="AY462" i="3"/>
  <c r="BC462" i="3"/>
  <c r="BG462" i="3"/>
  <c r="BF301" i="3"/>
  <c r="AX301" i="3"/>
  <c r="AP301" i="3"/>
  <c r="AH301" i="3"/>
  <c r="BD301" i="3"/>
  <c r="AV301" i="3"/>
  <c r="AN301" i="3"/>
  <c r="AF301" i="3"/>
  <c r="AB301" i="3"/>
  <c r="X301" i="3"/>
  <c r="T301" i="3"/>
  <c r="P301" i="3"/>
  <c r="BG301" i="3"/>
  <c r="BC301" i="3"/>
  <c r="AY301" i="3"/>
  <c r="AU301" i="3"/>
  <c r="AQ301" i="3"/>
  <c r="AM301" i="3"/>
  <c r="AI301" i="3"/>
  <c r="AE301" i="3"/>
  <c r="AA301" i="3"/>
  <c r="W301" i="3"/>
  <c r="S301" i="3"/>
  <c r="BG305" i="3"/>
  <c r="BC305" i="3"/>
  <c r="AY305" i="3"/>
  <c r="AU305" i="3"/>
  <c r="AQ305" i="3"/>
  <c r="AM305" i="3"/>
  <c r="AI305" i="3"/>
  <c r="AE305" i="3"/>
  <c r="AA305" i="3"/>
  <c r="W305" i="3"/>
  <c r="S305" i="3"/>
  <c r="O305" i="3"/>
  <c r="BH305" i="3"/>
  <c r="BD305" i="3"/>
  <c r="AZ305" i="3"/>
  <c r="AV305" i="3"/>
  <c r="AR305" i="3"/>
  <c r="AN305" i="3"/>
  <c r="AJ305" i="3"/>
  <c r="AF305" i="3"/>
  <c r="AB305" i="3"/>
  <c r="X305" i="3"/>
  <c r="T305" i="3"/>
  <c r="BG309" i="3"/>
  <c r="BC309" i="3"/>
  <c r="AY309" i="3"/>
  <c r="AU309" i="3"/>
  <c r="AQ309" i="3"/>
  <c r="AM309" i="3"/>
  <c r="AI309" i="3"/>
  <c r="AE309" i="3"/>
  <c r="AA309" i="3"/>
  <c r="W309" i="3"/>
  <c r="S309" i="3"/>
  <c r="O309" i="3"/>
  <c r="BH309" i="3"/>
  <c r="BD309" i="3"/>
  <c r="AZ309" i="3"/>
  <c r="AV309" i="3"/>
  <c r="AR309" i="3"/>
  <c r="AN309" i="3"/>
  <c r="AJ309" i="3"/>
  <c r="AF309" i="3"/>
  <c r="AB309" i="3"/>
  <c r="X309" i="3"/>
  <c r="T309" i="3"/>
  <c r="BG311" i="3"/>
  <c r="BC311" i="3"/>
  <c r="AY311" i="3"/>
  <c r="AU311" i="3"/>
  <c r="AQ311" i="3"/>
  <c r="AM311" i="3"/>
  <c r="AI311" i="3"/>
  <c r="AE311" i="3"/>
  <c r="AA311" i="3"/>
  <c r="W311" i="3"/>
  <c r="S311" i="3"/>
  <c r="O311" i="3"/>
  <c r="BH311" i="3"/>
  <c r="BD311" i="3"/>
  <c r="AZ311" i="3"/>
  <c r="AV311" i="3"/>
  <c r="AR311" i="3"/>
  <c r="AN311" i="3"/>
  <c r="AJ311" i="3"/>
  <c r="AF311" i="3"/>
  <c r="AB311" i="3"/>
  <c r="X311" i="3"/>
  <c r="T311" i="3"/>
  <c r="BG313" i="3"/>
  <c r="BC313" i="3"/>
  <c r="AY313" i="3"/>
  <c r="AU313" i="3"/>
  <c r="AQ313" i="3"/>
  <c r="AM313" i="3"/>
  <c r="AI313" i="3"/>
  <c r="AE313" i="3"/>
  <c r="AA313" i="3"/>
  <c r="W313" i="3"/>
  <c r="S313" i="3"/>
  <c r="O313" i="3"/>
  <c r="BH313" i="3"/>
  <c r="BD313" i="3"/>
  <c r="AZ313" i="3"/>
  <c r="AV313" i="3"/>
  <c r="AR313" i="3"/>
  <c r="AN313" i="3"/>
  <c r="AJ313" i="3"/>
  <c r="AF313" i="3"/>
  <c r="AB313" i="3"/>
  <c r="X313" i="3"/>
  <c r="T313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F358" i="3"/>
  <c r="BB358" i="3"/>
  <c r="AX358" i="3"/>
  <c r="AT358" i="3"/>
  <c r="AP358" i="3"/>
  <c r="AL358" i="3"/>
  <c r="AH358" i="3"/>
  <c r="AD358" i="3"/>
  <c r="Z358" i="3"/>
  <c r="V358" i="3"/>
  <c r="R358" i="3"/>
  <c r="BH360" i="3"/>
  <c r="BD360" i="3"/>
  <c r="AZ360" i="3"/>
  <c r="AV360" i="3"/>
  <c r="AR360" i="3"/>
  <c r="AN360" i="3"/>
  <c r="AJ360" i="3"/>
  <c r="AF360" i="3"/>
  <c r="AB360" i="3"/>
  <c r="X360" i="3"/>
  <c r="T360" i="3"/>
  <c r="P360" i="3"/>
  <c r="BI360" i="3"/>
  <c r="BE360" i="3"/>
  <c r="BA360" i="3"/>
  <c r="AW360" i="3"/>
  <c r="AS360" i="3"/>
  <c r="AO360" i="3"/>
  <c r="AK360" i="3"/>
  <c r="AG360" i="3"/>
  <c r="AC360" i="3"/>
  <c r="Y360" i="3"/>
  <c r="U360" i="3"/>
  <c r="Q360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F362" i="3"/>
  <c r="BB362" i="3"/>
  <c r="AX362" i="3"/>
  <c r="AT362" i="3"/>
  <c r="AP362" i="3"/>
  <c r="AL362" i="3"/>
  <c r="AH362" i="3"/>
  <c r="AD362" i="3"/>
  <c r="Z362" i="3"/>
  <c r="V362" i="3"/>
  <c r="R362" i="3"/>
  <c r="BH364" i="3"/>
  <c r="BD364" i="3"/>
  <c r="AZ364" i="3"/>
  <c r="AV364" i="3"/>
  <c r="AR364" i="3"/>
  <c r="AN364" i="3"/>
  <c r="AJ364" i="3"/>
  <c r="AF364" i="3"/>
  <c r="AB364" i="3"/>
  <c r="X364" i="3"/>
  <c r="T364" i="3"/>
  <c r="P364" i="3"/>
  <c r="BI364" i="3"/>
  <c r="BE364" i="3"/>
  <c r="BA364" i="3"/>
  <c r="AW364" i="3"/>
  <c r="AS364" i="3"/>
  <c r="AO364" i="3"/>
  <c r="AK364" i="3"/>
  <c r="AG364" i="3"/>
  <c r="AC364" i="3"/>
  <c r="Y364" i="3"/>
  <c r="U364" i="3"/>
  <c r="Q364" i="3"/>
  <c r="BI366" i="3"/>
  <c r="BE366" i="3"/>
  <c r="BA366" i="3"/>
  <c r="AW366" i="3"/>
  <c r="AS366" i="3"/>
  <c r="AO366" i="3"/>
  <c r="AK366" i="3"/>
  <c r="AG366" i="3"/>
  <c r="AC366" i="3"/>
  <c r="Y366" i="3"/>
  <c r="U366" i="3"/>
  <c r="Q366" i="3"/>
  <c r="M366" i="3"/>
  <c r="BF366" i="3"/>
  <c r="BB366" i="3"/>
  <c r="AX366" i="3"/>
  <c r="AT366" i="3"/>
  <c r="AP366" i="3"/>
  <c r="AL366" i="3"/>
  <c r="AH366" i="3"/>
  <c r="AD366" i="3"/>
  <c r="Z366" i="3"/>
  <c r="V366" i="3"/>
  <c r="R366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O396" i="3"/>
  <c r="AS396" i="3"/>
  <c r="AW396" i="3"/>
  <c r="AY396" i="3"/>
  <c r="BA396" i="3"/>
  <c r="BC396" i="3"/>
  <c r="BE396" i="3"/>
  <c r="BG396" i="3"/>
  <c r="BI396" i="3"/>
  <c r="AM396" i="3"/>
  <c r="AQ396" i="3"/>
  <c r="AU396" i="3"/>
  <c r="AX396" i="3"/>
  <c r="AZ396" i="3"/>
  <c r="BB396" i="3"/>
  <c r="BD396" i="3"/>
  <c r="BF396" i="3"/>
  <c r="BH396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BJ298" i="3"/>
  <c r="BN298" i="3"/>
  <c r="BG300" i="3"/>
  <c r="BC300" i="3"/>
  <c r="AY300" i="3"/>
  <c r="AU300" i="3"/>
  <c r="AQ300" i="3"/>
  <c r="AM300" i="3"/>
  <c r="AI300" i="3"/>
  <c r="AE300" i="3"/>
  <c r="AA300" i="3"/>
  <c r="W300" i="3"/>
  <c r="S300" i="3"/>
  <c r="BK300" i="3" s="1"/>
  <c r="O300" i="3"/>
  <c r="BH300" i="3"/>
  <c r="BD300" i="3"/>
  <c r="AZ300" i="3"/>
  <c r="AV300" i="3"/>
  <c r="AR300" i="3"/>
  <c r="AN300" i="3"/>
  <c r="AJ300" i="3"/>
  <c r="AF300" i="3"/>
  <c r="AB300" i="3"/>
  <c r="X300" i="3"/>
  <c r="T300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BF308" i="3"/>
  <c r="BB308" i="3"/>
  <c r="AX308" i="3"/>
  <c r="AT308" i="3"/>
  <c r="AP308" i="3"/>
  <c r="AL308" i="3"/>
  <c r="BI308" i="3"/>
  <c r="BE308" i="3"/>
  <c r="BA308" i="3"/>
  <c r="AW308" i="3"/>
  <c r="AS308" i="3"/>
  <c r="AO308" i="3"/>
  <c r="AK308" i="3"/>
  <c r="AG308" i="3"/>
  <c r="AC308" i="3"/>
  <c r="Y308" i="3"/>
  <c r="U308" i="3"/>
  <c r="Q308" i="3"/>
  <c r="M308" i="3"/>
  <c r="AF308" i="3"/>
  <c r="AB308" i="3"/>
  <c r="X308" i="3"/>
  <c r="T308" i="3"/>
  <c r="BG344" i="3"/>
  <c r="BC344" i="3"/>
  <c r="AY344" i="3"/>
  <c r="AU344" i="3"/>
  <c r="AQ344" i="3"/>
  <c r="AM344" i="3"/>
  <c r="AI344" i="3"/>
  <c r="AE344" i="3"/>
  <c r="AA344" i="3"/>
  <c r="W344" i="3"/>
  <c r="S344" i="3"/>
  <c r="O344" i="3"/>
  <c r="BH344" i="3"/>
  <c r="BD344" i="3"/>
  <c r="AZ344" i="3"/>
  <c r="AV344" i="3"/>
  <c r="AR344" i="3"/>
  <c r="AN344" i="3"/>
  <c r="AJ344" i="3"/>
  <c r="AF344" i="3"/>
  <c r="AB344" i="3"/>
  <c r="X344" i="3"/>
  <c r="T344" i="3"/>
  <c r="BI348" i="3"/>
  <c r="BE348" i="3"/>
  <c r="BA348" i="3"/>
  <c r="AW348" i="3"/>
  <c r="AS348" i="3"/>
  <c r="AO348" i="3"/>
  <c r="AK348" i="3"/>
  <c r="AG348" i="3"/>
  <c r="AC348" i="3"/>
  <c r="Y348" i="3"/>
  <c r="U348" i="3"/>
  <c r="Q348" i="3"/>
  <c r="M348" i="3"/>
  <c r="BF348" i="3"/>
  <c r="BB348" i="3"/>
  <c r="AX348" i="3"/>
  <c r="AT348" i="3"/>
  <c r="AP348" i="3"/>
  <c r="AL348" i="3"/>
  <c r="AH348" i="3"/>
  <c r="AD348" i="3"/>
  <c r="Z348" i="3"/>
  <c r="V348" i="3"/>
  <c r="R348" i="3"/>
  <c r="BF352" i="3"/>
  <c r="BB352" i="3"/>
  <c r="AX352" i="3"/>
  <c r="AT352" i="3"/>
  <c r="AP352" i="3"/>
  <c r="AL352" i="3"/>
  <c r="AH352" i="3"/>
  <c r="AD352" i="3"/>
  <c r="Z352" i="3"/>
  <c r="V352" i="3"/>
  <c r="R352" i="3"/>
  <c r="N352" i="3"/>
  <c r="BG352" i="3"/>
  <c r="BC352" i="3"/>
  <c r="AY352" i="3"/>
  <c r="AU352" i="3"/>
  <c r="AQ352" i="3"/>
  <c r="AM352" i="3"/>
  <c r="AI352" i="3"/>
  <c r="AE352" i="3"/>
  <c r="AA352" i="3"/>
  <c r="W352" i="3"/>
  <c r="S352" i="3"/>
  <c r="BH356" i="3"/>
  <c r="BD356" i="3"/>
  <c r="AZ356" i="3"/>
  <c r="AV356" i="3"/>
  <c r="AR356" i="3"/>
  <c r="AN356" i="3"/>
  <c r="AJ356" i="3"/>
  <c r="AF356" i="3"/>
  <c r="AB356" i="3"/>
  <c r="X356" i="3"/>
  <c r="T356" i="3"/>
  <c r="P356" i="3"/>
  <c r="BI356" i="3"/>
  <c r="BE356" i="3"/>
  <c r="BA356" i="3"/>
  <c r="AW356" i="3"/>
  <c r="AS356" i="3"/>
  <c r="AO356" i="3"/>
  <c r="AK356" i="3"/>
  <c r="AG356" i="3"/>
  <c r="AC356" i="3"/>
  <c r="Y356" i="3"/>
  <c r="U356" i="3"/>
  <c r="Q356" i="3"/>
  <c r="BM297" i="3"/>
  <c r="BL297" i="3"/>
  <c r="BJ299" i="3"/>
  <c r="BN299" i="3"/>
  <c r="BK299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N302" i="3" s="1"/>
  <c r="BH302" i="3"/>
  <c r="BD302" i="3"/>
  <c r="AZ302" i="3"/>
  <c r="AV302" i="3"/>
  <c r="AR302" i="3"/>
  <c r="AN302" i="3"/>
  <c r="AJ302" i="3"/>
  <c r="AF302" i="3"/>
  <c r="AB302" i="3"/>
  <c r="X302" i="3"/>
  <c r="T302" i="3"/>
  <c r="BI306" i="3"/>
  <c r="BE306" i="3"/>
  <c r="BA306" i="3"/>
  <c r="AW306" i="3"/>
  <c r="AS306" i="3"/>
  <c r="AO306" i="3"/>
  <c r="AK306" i="3"/>
  <c r="AG306" i="3"/>
  <c r="AC306" i="3"/>
  <c r="Y306" i="3"/>
  <c r="U306" i="3"/>
  <c r="Q306" i="3"/>
  <c r="M306" i="3"/>
  <c r="BF306" i="3"/>
  <c r="BB306" i="3"/>
  <c r="AX306" i="3"/>
  <c r="AT306" i="3"/>
  <c r="AP306" i="3"/>
  <c r="AL306" i="3"/>
  <c r="AH306" i="3"/>
  <c r="AD306" i="3"/>
  <c r="Z306" i="3"/>
  <c r="V306" i="3"/>
  <c r="R306" i="3"/>
  <c r="BG314" i="3"/>
  <c r="BC314" i="3"/>
  <c r="AY314" i="3"/>
  <c r="AU314" i="3"/>
  <c r="AQ314" i="3"/>
  <c r="AM314" i="3"/>
  <c r="AI314" i="3"/>
  <c r="AE314" i="3"/>
  <c r="AA314" i="3"/>
  <c r="W314" i="3"/>
  <c r="S314" i="3"/>
  <c r="O314" i="3"/>
  <c r="BH314" i="3"/>
  <c r="BD314" i="3"/>
  <c r="AZ314" i="3"/>
  <c r="AV314" i="3"/>
  <c r="AR314" i="3"/>
  <c r="AN314" i="3"/>
  <c r="AJ314" i="3"/>
  <c r="AF314" i="3"/>
  <c r="AB314" i="3"/>
  <c r="X314" i="3"/>
  <c r="T314" i="3"/>
  <c r="BK319" i="3"/>
  <c r="BI346" i="3"/>
  <c r="BE346" i="3"/>
  <c r="BA346" i="3"/>
  <c r="AW346" i="3"/>
  <c r="AS346" i="3"/>
  <c r="AO346" i="3"/>
  <c r="AK346" i="3"/>
  <c r="AG346" i="3"/>
  <c r="AC346" i="3"/>
  <c r="Y346" i="3"/>
  <c r="U346" i="3"/>
  <c r="Q346" i="3"/>
  <c r="M346" i="3"/>
  <c r="BF346" i="3"/>
  <c r="BB346" i="3"/>
  <c r="AX346" i="3"/>
  <c r="AT346" i="3"/>
  <c r="AP346" i="3"/>
  <c r="AL346" i="3"/>
  <c r="AH346" i="3"/>
  <c r="AD346" i="3"/>
  <c r="Z346" i="3"/>
  <c r="V346" i="3"/>
  <c r="R346" i="3"/>
  <c r="BF350" i="3"/>
  <c r="BB350" i="3"/>
  <c r="AX350" i="3"/>
  <c r="AT350" i="3"/>
  <c r="AP350" i="3"/>
  <c r="AL350" i="3"/>
  <c r="AH350" i="3"/>
  <c r="AD350" i="3"/>
  <c r="Z350" i="3"/>
  <c r="V350" i="3"/>
  <c r="R350" i="3"/>
  <c r="N350" i="3"/>
  <c r="BG350" i="3"/>
  <c r="BC350" i="3"/>
  <c r="AY350" i="3"/>
  <c r="AU350" i="3"/>
  <c r="AQ350" i="3"/>
  <c r="AM350" i="3"/>
  <c r="AI350" i="3"/>
  <c r="AE350" i="3"/>
  <c r="AA350" i="3"/>
  <c r="W350" i="3"/>
  <c r="S350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F354" i="3"/>
  <c r="BB354" i="3"/>
  <c r="AX354" i="3"/>
  <c r="AT354" i="3"/>
  <c r="AP354" i="3"/>
  <c r="AL354" i="3"/>
  <c r="AH354" i="3"/>
  <c r="AD354" i="3"/>
  <c r="Z354" i="3"/>
  <c r="V354" i="3"/>
  <c r="R354" i="3"/>
  <c r="K294" i="3"/>
  <c r="K293" i="3"/>
  <c r="K292" i="3"/>
  <c r="K289" i="3"/>
  <c r="K288" i="3"/>
  <c r="K287" i="3"/>
  <c r="K286" i="3"/>
  <c r="K282" i="3"/>
  <c r="O282" i="3" s="1"/>
  <c r="K273" i="3"/>
  <c r="L263" i="3"/>
  <c r="K258" i="3"/>
  <c r="L293" i="3"/>
  <c r="L292" i="3"/>
  <c r="K291" i="3"/>
  <c r="L288" i="3"/>
  <c r="L287" i="3"/>
  <c r="L286" i="3"/>
  <c r="L285" i="3"/>
  <c r="K284" i="3"/>
  <c r="N284" i="3" s="1"/>
  <c r="L281" i="3"/>
  <c r="K280" i="3"/>
  <c r="K279" i="3"/>
  <c r="K278" i="3"/>
  <c r="K277" i="3"/>
  <c r="K276" i="3"/>
  <c r="K275" i="3"/>
  <c r="L272" i="3"/>
  <c r="L268" i="3"/>
  <c r="K268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U267" i="3"/>
  <c r="AC267" i="3"/>
  <c r="AK267" i="3"/>
  <c r="AS267" i="3"/>
  <c r="BA267" i="3"/>
  <c r="BI267" i="3"/>
  <c r="Q267" i="3"/>
  <c r="Y267" i="3"/>
  <c r="AG267" i="3"/>
  <c r="AO267" i="3"/>
  <c r="AW267" i="3"/>
  <c r="BE267" i="3"/>
  <c r="N262" i="3"/>
  <c r="P262" i="3"/>
  <c r="R262" i="3"/>
  <c r="T262" i="3"/>
  <c r="V262" i="3"/>
  <c r="X262" i="3"/>
  <c r="Z262" i="3"/>
  <c r="AB262" i="3"/>
  <c r="AD262" i="3"/>
  <c r="AF262" i="3"/>
  <c r="AH262" i="3"/>
  <c r="AJ262" i="3"/>
  <c r="AL262" i="3"/>
  <c r="AN262" i="3"/>
  <c r="AP262" i="3"/>
  <c r="AR262" i="3"/>
  <c r="AT262" i="3"/>
  <c r="AV262" i="3"/>
  <c r="AX262" i="3"/>
  <c r="AZ262" i="3"/>
  <c r="BB262" i="3"/>
  <c r="BD262" i="3"/>
  <c r="BF262" i="3"/>
  <c r="BH262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L260" i="3"/>
  <c r="M260" i="3" s="1"/>
  <c r="L258" i="3"/>
  <c r="AG258" i="3" s="1"/>
  <c r="L295" i="3"/>
  <c r="L294" i="3"/>
  <c r="AA293" i="3"/>
  <c r="AQ293" i="3"/>
  <c r="BG293" i="3"/>
  <c r="Z291" i="3"/>
  <c r="AP291" i="3"/>
  <c r="BF291" i="3"/>
  <c r="Y289" i="3"/>
  <c r="AO289" i="3"/>
  <c r="BE289" i="3"/>
  <c r="X287" i="3"/>
  <c r="AN287" i="3"/>
  <c r="BD287" i="3"/>
  <c r="K285" i="3"/>
  <c r="K283" i="3"/>
  <c r="K281" i="3"/>
  <c r="Q279" i="3"/>
  <c r="AG279" i="3"/>
  <c r="AW279" i="3"/>
  <c r="T279" i="3"/>
  <c r="AJ279" i="3"/>
  <c r="AZ279" i="3"/>
  <c r="R279" i="3"/>
  <c r="AH279" i="3"/>
  <c r="AX279" i="3"/>
  <c r="P277" i="3"/>
  <c r="X277" i="3"/>
  <c r="AF277" i="3"/>
  <c r="AN277" i="3"/>
  <c r="AV277" i="3"/>
  <c r="BD277" i="3"/>
  <c r="Q277" i="3"/>
  <c r="AG277" i="3"/>
  <c r="AW277" i="3"/>
  <c r="O277" i="3"/>
  <c r="AE277" i="3"/>
  <c r="AU277" i="3"/>
  <c r="M275" i="3"/>
  <c r="U275" i="3"/>
  <c r="AC275" i="3"/>
  <c r="AK275" i="3"/>
  <c r="AS275" i="3"/>
  <c r="BA275" i="3"/>
  <c r="BI275" i="3"/>
  <c r="Z275" i="3"/>
  <c r="AP275" i="3"/>
  <c r="BF275" i="3"/>
  <c r="AB275" i="3"/>
  <c r="AR275" i="3"/>
  <c r="BH27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M270" i="3"/>
  <c r="U270" i="3"/>
  <c r="AC270" i="3"/>
  <c r="AK270" i="3"/>
  <c r="AS270" i="3"/>
  <c r="BA270" i="3"/>
  <c r="BI270" i="3"/>
  <c r="Q270" i="3"/>
  <c r="Y270" i="3"/>
  <c r="AG270" i="3"/>
  <c r="AO270" i="3"/>
  <c r="AW270" i="3"/>
  <c r="BE270" i="3"/>
  <c r="S268" i="3"/>
  <c r="AA268" i="3"/>
  <c r="AI268" i="3"/>
  <c r="AQ268" i="3"/>
  <c r="AY268" i="3"/>
  <c r="BG268" i="3"/>
  <c r="X268" i="3"/>
  <c r="AN268" i="3"/>
  <c r="BD268" i="3"/>
  <c r="AH268" i="3"/>
  <c r="N268" i="3"/>
  <c r="AT268" i="3"/>
  <c r="BA294" i="3"/>
  <c r="AK294" i="3"/>
  <c r="U294" i="3"/>
  <c r="AZ293" i="3"/>
  <c r="AJ293" i="3"/>
  <c r="T293" i="3"/>
  <c r="BF292" i="3"/>
  <c r="BB292" i="3"/>
  <c r="AX292" i="3"/>
  <c r="AT292" i="3"/>
  <c r="AP292" i="3"/>
  <c r="AL292" i="3"/>
  <c r="AH292" i="3"/>
  <c r="AD292" i="3"/>
  <c r="Z292" i="3"/>
  <c r="V292" i="3"/>
  <c r="R292" i="3"/>
  <c r="BE291" i="3"/>
  <c r="AO291" i="3"/>
  <c r="Y291" i="3"/>
  <c r="BF289" i="3"/>
  <c r="AP289" i="3"/>
  <c r="Z289" i="3"/>
  <c r="BH288" i="3"/>
  <c r="BD288" i="3"/>
  <c r="AZ288" i="3"/>
  <c r="AV288" i="3"/>
  <c r="AR288" i="3"/>
  <c r="AN288" i="3"/>
  <c r="AJ288" i="3"/>
  <c r="AF288" i="3"/>
  <c r="AB288" i="3"/>
  <c r="X288" i="3"/>
  <c r="T288" i="3"/>
  <c r="AU287" i="3"/>
  <c r="AE287" i="3"/>
  <c r="S287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BF284" i="3"/>
  <c r="BB284" i="3"/>
  <c r="AX284" i="3"/>
  <c r="AT284" i="3"/>
  <c r="AP284" i="3"/>
  <c r="AL284" i="3"/>
  <c r="AH284" i="3"/>
  <c r="AD284" i="3"/>
  <c r="Z284" i="3"/>
  <c r="V284" i="3"/>
  <c r="R284" i="3"/>
  <c r="BC282" i="3"/>
  <c r="AU282" i="3"/>
  <c r="AM282" i="3"/>
  <c r="AE282" i="3"/>
  <c r="W282" i="3"/>
  <c r="L265" i="3"/>
  <c r="K265" i="3"/>
  <c r="L264" i="3"/>
  <c r="N264" i="3" s="1"/>
  <c r="K263" i="3"/>
  <c r="L259" i="3"/>
  <c r="Q259" i="3" s="1"/>
  <c r="K295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2" i="3"/>
  <c r="O292" i="3"/>
  <c r="Q292" i="3"/>
  <c r="S292" i="3"/>
  <c r="U292" i="3"/>
  <c r="W292" i="3"/>
  <c r="Y292" i="3"/>
  <c r="AA292" i="3"/>
  <c r="AC292" i="3"/>
  <c r="AE292" i="3"/>
  <c r="AG292" i="3"/>
  <c r="AI292" i="3"/>
  <c r="AK292" i="3"/>
  <c r="AM292" i="3"/>
  <c r="AO292" i="3"/>
  <c r="AQ292" i="3"/>
  <c r="AS292" i="3"/>
  <c r="AU292" i="3"/>
  <c r="AW292" i="3"/>
  <c r="AY292" i="3"/>
  <c r="BA292" i="3"/>
  <c r="BC292" i="3"/>
  <c r="BE292" i="3"/>
  <c r="BG292" i="3"/>
  <c r="BI292" i="3"/>
  <c r="K290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6" i="3"/>
  <c r="P276" i="3"/>
  <c r="R276" i="3"/>
  <c r="T276" i="3"/>
  <c r="V276" i="3"/>
  <c r="X276" i="3"/>
  <c r="Z276" i="3"/>
  <c r="AB276" i="3"/>
  <c r="AD276" i="3"/>
  <c r="AF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K274" i="3"/>
  <c r="K272" i="3"/>
  <c r="K271" i="3"/>
  <c r="K269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P266" i="3"/>
  <c r="T266" i="3"/>
  <c r="X266" i="3"/>
  <c r="AB266" i="3"/>
  <c r="AF266" i="3"/>
  <c r="AJ266" i="3"/>
  <c r="AN266" i="3"/>
  <c r="AP266" i="3"/>
  <c r="AR266" i="3"/>
  <c r="AT266" i="3"/>
  <c r="AV266" i="3"/>
  <c r="AX266" i="3"/>
  <c r="AZ266" i="3"/>
  <c r="BB266" i="3"/>
  <c r="BD266" i="3"/>
  <c r="BF266" i="3"/>
  <c r="BH266" i="3"/>
  <c r="R266" i="3"/>
  <c r="Z266" i="3"/>
  <c r="AH266" i="3"/>
  <c r="AO266" i="3"/>
  <c r="AS266" i="3"/>
  <c r="AW266" i="3"/>
  <c r="BA266" i="3"/>
  <c r="BE266" i="3"/>
  <c r="BI266" i="3"/>
  <c r="V266" i="3"/>
  <c r="AL266" i="3"/>
  <c r="AU266" i="3"/>
  <c r="BC266" i="3"/>
  <c r="N266" i="3"/>
  <c r="AD266" i="3"/>
  <c r="AQ266" i="3"/>
  <c r="AY266" i="3"/>
  <c r="BG266" i="3"/>
  <c r="BH259" i="3"/>
  <c r="AZ259" i="3"/>
  <c r="AR259" i="3"/>
  <c r="AJ259" i="3"/>
  <c r="AB259" i="3"/>
  <c r="T259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BF293" i="3"/>
  <c r="BB293" i="3"/>
  <c r="AX293" i="3"/>
  <c r="AT293" i="3"/>
  <c r="AP293" i="3"/>
  <c r="AL293" i="3"/>
  <c r="AH293" i="3"/>
  <c r="AD293" i="3"/>
  <c r="Z293" i="3"/>
  <c r="V293" i="3"/>
  <c r="R293" i="3"/>
  <c r="N293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H289" i="3"/>
  <c r="BD289" i="3"/>
  <c r="AZ289" i="3"/>
  <c r="AV289" i="3"/>
  <c r="AR289" i="3"/>
  <c r="AN289" i="3"/>
  <c r="AJ289" i="3"/>
  <c r="AF289" i="3"/>
  <c r="AB289" i="3"/>
  <c r="X289" i="3"/>
  <c r="T289" i="3"/>
  <c r="P289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BI287" i="3"/>
  <c r="BE287" i="3"/>
  <c r="BA287" i="3"/>
  <c r="AW287" i="3"/>
  <c r="AS287" i="3"/>
  <c r="AO287" i="3"/>
  <c r="AK287" i="3"/>
  <c r="AG287" i="3"/>
  <c r="AC287" i="3"/>
  <c r="Y287" i="3"/>
  <c r="U287" i="3"/>
  <c r="Q287" i="3"/>
  <c r="M287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N429" i="3" l="1"/>
  <c r="BJ314" i="3"/>
  <c r="BL304" i="3"/>
  <c r="BK445" i="3"/>
  <c r="BL404" i="3"/>
  <c r="BN445" i="3"/>
  <c r="BL436" i="3"/>
  <c r="BK429" i="3"/>
  <c r="BJ300" i="3"/>
  <c r="BL380" i="3"/>
  <c r="BN368" i="3"/>
  <c r="BK451" i="3"/>
  <c r="BN319" i="3"/>
  <c r="M294" i="3"/>
  <c r="BE294" i="3"/>
  <c r="AW294" i="3"/>
  <c r="AO294" i="3"/>
  <c r="AG294" i="3"/>
  <c r="Y294" i="3"/>
  <c r="Q294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T268" i="3"/>
  <c r="AB268" i="3"/>
  <c r="AJ268" i="3"/>
  <c r="AR268" i="3"/>
  <c r="AZ268" i="3"/>
  <c r="BH268" i="3"/>
  <c r="Z268" i="3"/>
  <c r="AP268" i="3"/>
  <c r="BF268" i="3"/>
  <c r="V268" i="3"/>
  <c r="AL268" i="3"/>
  <c r="BB268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N275" i="3"/>
  <c r="V275" i="3"/>
  <c r="AD275" i="3"/>
  <c r="AL275" i="3"/>
  <c r="AT275" i="3"/>
  <c r="BB275" i="3"/>
  <c r="P275" i="3"/>
  <c r="X275" i="3"/>
  <c r="AF275" i="3"/>
  <c r="AN275" i="3"/>
  <c r="AV275" i="3"/>
  <c r="BD275" i="3"/>
  <c r="N277" i="3"/>
  <c r="R277" i="3"/>
  <c r="V277" i="3"/>
  <c r="Z277" i="3"/>
  <c r="AD277" i="3"/>
  <c r="AH277" i="3"/>
  <c r="AL277" i="3"/>
  <c r="AP277" i="3"/>
  <c r="AT277" i="3"/>
  <c r="AX277" i="3"/>
  <c r="BB277" i="3"/>
  <c r="BF277" i="3"/>
  <c r="M277" i="3"/>
  <c r="U277" i="3"/>
  <c r="AC277" i="3"/>
  <c r="AK277" i="3"/>
  <c r="AS277" i="3"/>
  <c r="BA277" i="3"/>
  <c r="BI277" i="3"/>
  <c r="S277" i="3"/>
  <c r="AA277" i="3"/>
  <c r="AI277" i="3"/>
  <c r="AQ277" i="3"/>
  <c r="AY277" i="3"/>
  <c r="BG277" i="3"/>
  <c r="M279" i="3"/>
  <c r="U279" i="3"/>
  <c r="AC279" i="3"/>
  <c r="AK279" i="3"/>
  <c r="AS279" i="3"/>
  <c r="BA279" i="3"/>
  <c r="BI279" i="3"/>
  <c r="X279" i="3"/>
  <c r="AF279" i="3"/>
  <c r="AN279" i="3"/>
  <c r="AV279" i="3"/>
  <c r="BD279" i="3"/>
  <c r="N279" i="3"/>
  <c r="V279" i="3"/>
  <c r="AD279" i="3"/>
  <c r="AL279" i="3"/>
  <c r="AT279" i="3"/>
  <c r="BB279" i="3"/>
  <c r="N291" i="3"/>
  <c r="V291" i="3"/>
  <c r="AD291" i="3"/>
  <c r="AL291" i="3"/>
  <c r="AT291" i="3"/>
  <c r="BB291" i="3"/>
  <c r="BI291" i="3"/>
  <c r="BA291" i="3"/>
  <c r="AS291" i="3"/>
  <c r="AK291" i="3"/>
  <c r="AC291" i="3"/>
  <c r="U291" i="3"/>
  <c r="M291" i="3"/>
  <c r="T287" i="3"/>
  <c r="AB287" i="3"/>
  <c r="AJ287" i="3"/>
  <c r="AR287" i="3"/>
  <c r="AZ287" i="3"/>
  <c r="BH287" i="3"/>
  <c r="BG287" i="3"/>
  <c r="AY287" i="3"/>
  <c r="AQ287" i="3"/>
  <c r="AI287" i="3"/>
  <c r="AA287" i="3"/>
  <c r="M289" i="3"/>
  <c r="U289" i="3"/>
  <c r="AC289" i="3"/>
  <c r="AK289" i="3"/>
  <c r="AS289" i="3"/>
  <c r="BA289" i="3"/>
  <c r="BI289" i="3"/>
  <c r="BB289" i="3"/>
  <c r="AT289" i="3"/>
  <c r="AL289" i="3"/>
  <c r="AD289" i="3"/>
  <c r="V289" i="3"/>
  <c r="N289" i="3"/>
  <c r="O293" i="3"/>
  <c r="W293" i="3"/>
  <c r="AE293" i="3"/>
  <c r="AM293" i="3"/>
  <c r="AU293" i="3"/>
  <c r="BC293" i="3"/>
  <c r="BD293" i="3"/>
  <c r="AV293" i="3"/>
  <c r="AN293" i="3"/>
  <c r="AF293" i="3"/>
  <c r="X293" i="3"/>
  <c r="P293" i="3"/>
  <c r="BM306" i="3"/>
  <c r="BK292" i="3"/>
  <c r="P259" i="3"/>
  <c r="X259" i="3"/>
  <c r="AF259" i="3"/>
  <c r="AN259" i="3"/>
  <c r="AV259" i="3"/>
  <c r="BD259" i="3"/>
  <c r="BH282" i="3"/>
  <c r="BD282" i="3"/>
  <c r="AZ282" i="3"/>
  <c r="AV282" i="3"/>
  <c r="AR282" i="3"/>
  <c r="AN282" i="3"/>
  <c r="AJ282" i="3"/>
  <c r="AF282" i="3"/>
  <c r="AB282" i="3"/>
  <c r="X282" i="3"/>
  <c r="T282" i="3"/>
  <c r="P282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S282" i="3"/>
  <c r="AA282" i="3"/>
  <c r="AI282" i="3"/>
  <c r="AQ282" i="3"/>
  <c r="AY282" i="3"/>
  <c r="BG282" i="3"/>
  <c r="O287" i="3"/>
  <c r="W287" i="3"/>
  <c r="AM287" i="3"/>
  <c r="BC287" i="3"/>
  <c r="R289" i="3"/>
  <c r="AH289" i="3"/>
  <c r="AX289" i="3"/>
  <c r="Q291" i="3"/>
  <c r="AG291" i="3"/>
  <c r="AW291" i="3"/>
  <c r="AB293" i="3"/>
  <c r="AR293" i="3"/>
  <c r="BH293" i="3"/>
  <c r="AC294" i="3"/>
  <c r="AS294" i="3"/>
  <c r="BI294" i="3"/>
  <c r="AD268" i="3"/>
  <c r="AX268" i="3"/>
  <c r="R268" i="3"/>
  <c r="AV268" i="3"/>
  <c r="AF268" i="3"/>
  <c r="P268" i="3"/>
  <c r="BC268" i="3"/>
  <c r="AU268" i="3"/>
  <c r="AM268" i="3"/>
  <c r="AE268" i="3"/>
  <c r="W268" i="3"/>
  <c r="O268" i="3"/>
  <c r="AZ275" i="3"/>
  <c r="AJ275" i="3"/>
  <c r="T275" i="3"/>
  <c r="AX275" i="3"/>
  <c r="AH275" i="3"/>
  <c r="R275" i="3"/>
  <c r="BE275" i="3"/>
  <c r="AW275" i="3"/>
  <c r="AO275" i="3"/>
  <c r="AG275" i="3"/>
  <c r="Y275" i="3"/>
  <c r="Q275" i="3"/>
  <c r="BC277" i="3"/>
  <c r="AM277" i="3"/>
  <c r="W277" i="3"/>
  <c r="BE277" i="3"/>
  <c r="AO277" i="3"/>
  <c r="Y277" i="3"/>
  <c r="BH277" i="3"/>
  <c r="AZ277" i="3"/>
  <c r="AR277" i="3"/>
  <c r="AJ277" i="3"/>
  <c r="AB277" i="3"/>
  <c r="T277" i="3"/>
  <c r="BF279" i="3"/>
  <c r="AP279" i="3"/>
  <c r="Z279" i="3"/>
  <c r="BH279" i="3"/>
  <c r="AR279" i="3"/>
  <c r="AB279" i="3"/>
  <c r="BE279" i="3"/>
  <c r="AO279" i="3"/>
  <c r="Y279" i="3"/>
  <c r="AV287" i="3"/>
  <c r="AF287" i="3"/>
  <c r="P287" i="3"/>
  <c r="AW289" i="3"/>
  <c r="AG289" i="3"/>
  <c r="Q289" i="3"/>
  <c r="AX291" i="3"/>
  <c r="AH291" i="3"/>
  <c r="R291" i="3"/>
  <c r="AY293" i="3"/>
  <c r="AI293" i="3"/>
  <c r="S293" i="3"/>
  <c r="BJ462" i="3"/>
  <c r="BL462" i="3"/>
  <c r="BK460" i="3"/>
  <c r="BJ458" i="3"/>
  <c r="BL452" i="3"/>
  <c r="BL445" i="3"/>
  <c r="BJ381" i="3"/>
  <c r="BJ380" i="3"/>
  <c r="BM373" i="3"/>
  <c r="BM372" i="3"/>
  <c r="BL314" i="3"/>
  <c r="BL306" i="3"/>
  <c r="BJ302" i="3"/>
  <c r="BM308" i="3"/>
  <c r="BL308" i="3"/>
  <c r="BM304" i="3"/>
  <c r="BN390" i="3"/>
  <c r="BJ311" i="3"/>
  <c r="BM462" i="3"/>
  <c r="BK458" i="3"/>
  <c r="BL456" i="3"/>
  <c r="BJ436" i="3"/>
  <c r="BL429" i="3"/>
  <c r="BM381" i="3"/>
  <c r="BM380" i="3"/>
  <c r="BJ373" i="3"/>
  <c r="BJ372" i="3"/>
  <c r="BK433" i="3"/>
  <c r="BK416" i="3"/>
  <c r="BN400" i="3"/>
  <c r="BN394" i="3"/>
  <c r="BK338" i="3"/>
  <c r="BN450" i="3"/>
  <c r="AX258" i="3"/>
  <c r="AW258" i="3"/>
  <c r="Q258" i="3"/>
  <c r="BK354" i="3"/>
  <c r="BJ350" i="3"/>
  <c r="BJ346" i="3"/>
  <c r="BJ306" i="3"/>
  <c r="BM302" i="3"/>
  <c r="BK302" i="3"/>
  <c r="BN356" i="3"/>
  <c r="BK356" i="3"/>
  <c r="BN348" i="3"/>
  <c r="BK348" i="3"/>
  <c r="BL344" i="3"/>
  <c r="BK308" i="3"/>
  <c r="BN308" i="3"/>
  <c r="BK304" i="3"/>
  <c r="BN304" i="3"/>
  <c r="BL300" i="3"/>
  <c r="BN448" i="3"/>
  <c r="BK448" i="3"/>
  <c r="BJ448" i="3"/>
  <c r="BL441" i="3"/>
  <c r="BN432" i="3"/>
  <c r="BK432" i="3"/>
  <c r="BJ432" i="3"/>
  <c r="BL425" i="3"/>
  <c r="BK417" i="3"/>
  <c r="BN417" i="3"/>
  <c r="BM409" i="3"/>
  <c r="BL409" i="3"/>
  <c r="BJ409" i="3"/>
  <c r="BM401" i="3"/>
  <c r="BK401" i="3"/>
  <c r="BN401" i="3"/>
  <c r="BM398" i="3"/>
  <c r="BL398" i="3"/>
  <c r="BJ398" i="3"/>
  <c r="BN398" i="3"/>
  <c r="BK396" i="3"/>
  <c r="BM393" i="3"/>
  <c r="BJ390" i="3"/>
  <c r="BK390" i="3"/>
  <c r="BM388" i="3"/>
  <c r="BL388" i="3"/>
  <c r="BJ388" i="3"/>
  <c r="BN388" i="3"/>
  <c r="BK385" i="3"/>
  <c r="BN385" i="3"/>
  <c r="BL385" i="3"/>
  <c r="BJ385" i="3"/>
  <c r="BL379" i="3"/>
  <c r="BJ379" i="3"/>
  <c r="BM371" i="3"/>
  <c r="BK371" i="3"/>
  <c r="BN371" i="3"/>
  <c r="BK366" i="3"/>
  <c r="BJ364" i="3"/>
  <c r="BK362" i="3"/>
  <c r="BJ360" i="3"/>
  <c r="BK358" i="3"/>
  <c r="BL313" i="3"/>
  <c r="BM311" i="3"/>
  <c r="BL309" i="3"/>
  <c r="BM305" i="3"/>
  <c r="BL460" i="3"/>
  <c r="BK452" i="3"/>
  <c r="BM452" i="3"/>
  <c r="BJ452" i="3"/>
  <c r="BK420" i="3"/>
  <c r="BN420" i="3"/>
  <c r="BK412" i="3"/>
  <c r="BN412" i="3"/>
  <c r="BN404" i="3"/>
  <c r="BK404" i="3"/>
  <c r="BK381" i="3"/>
  <c r="BN381" i="3"/>
  <c r="BK380" i="3"/>
  <c r="BJ354" i="3"/>
  <c r="BM354" i="3"/>
  <c r="BK350" i="3"/>
  <c r="BK346" i="3"/>
  <c r="BN314" i="3"/>
  <c r="BN452" i="3"/>
  <c r="BM356" i="3"/>
  <c r="BM352" i="3"/>
  <c r="BK352" i="3"/>
  <c r="BL348" i="3"/>
  <c r="BN344" i="3"/>
  <c r="BJ449" i="3"/>
  <c r="BN449" i="3"/>
  <c r="BM440" i="3"/>
  <c r="BL440" i="3"/>
  <c r="BM433" i="3"/>
  <c r="BJ433" i="3"/>
  <c r="BN433" i="3"/>
  <c r="BJ424" i="3"/>
  <c r="BM424" i="3"/>
  <c r="BL424" i="3"/>
  <c r="BM408" i="3"/>
  <c r="BN408" i="3"/>
  <c r="BL408" i="3"/>
  <c r="BJ400" i="3"/>
  <c r="BK400" i="3"/>
  <c r="BL397" i="3"/>
  <c r="BJ397" i="3"/>
  <c r="BJ394" i="3"/>
  <c r="BK394" i="3"/>
  <c r="BM392" i="3"/>
  <c r="BL392" i="3"/>
  <c r="BJ392" i="3"/>
  <c r="BN392" i="3"/>
  <c r="BK389" i="3"/>
  <c r="BN389" i="3"/>
  <c r="BL389" i="3"/>
  <c r="BJ389" i="3"/>
  <c r="BM386" i="3"/>
  <c r="BL386" i="3"/>
  <c r="BK384" i="3"/>
  <c r="BL375" i="3"/>
  <c r="BJ375" i="3"/>
  <c r="BN366" i="3"/>
  <c r="BL366" i="3"/>
  <c r="BL364" i="3"/>
  <c r="BN362" i="3"/>
  <c r="BL362" i="3"/>
  <c r="BL360" i="3"/>
  <c r="BN358" i="3"/>
  <c r="BL358" i="3"/>
  <c r="BK313" i="3"/>
  <c r="BN313" i="3"/>
  <c r="BK309" i="3"/>
  <c r="BN309" i="3"/>
  <c r="BJ305" i="3"/>
  <c r="BN301" i="3"/>
  <c r="BK301" i="3"/>
  <c r="BK462" i="3"/>
  <c r="BJ445" i="3"/>
  <c r="BM445" i="3"/>
  <c r="BJ429" i="3"/>
  <c r="BM429" i="3"/>
  <c r="BJ368" i="3"/>
  <c r="BK368" i="3"/>
  <c r="BN446" i="3"/>
  <c r="BK438" i="3"/>
  <c r="BJ438" i="3"/>
  <c r="BM438" i="3"/>
  <c r="BL438" i="3"/>
  <c r="BN430" i="3"/>
  <c r="BJ422" i="3"/>
  <c r="BM422" i="3"/>
  <c r="BJ414" i="3"/>
  <c r="BM406" i="3"/>
  <c r="BL406" i="3"/>
  <c r="BJ406" i="3"/>
  <c r="BN406" i="3"/>
  <c r="BM451" i="3"/>
  <c r="BJ451" i="3"/>
  <c r="BN451" i="3"/>
  <c r="BL443" i="3"/>
  <c r="BM443" i="3"/>
  <c r="BJ435" i="3"/>
  <c r="BN435" i="3"/>
  <c r="BM427" i="3"/>
  <c r="BN427" i="3"/>
  <c r="BJ427" i="3"/>
  <c r="BL427" i="3"/>
  <c r="BN419" i="3"/>
  <c r="BK419" i="3"/>
  <c r="BJ419" i="3"/>
  <c r="BM411" i="3"/>
  <c r="BL411" i="3"/>
  <c r="BK403" i="3"/>
  <c r="BN403" i="3"/>
  <c r="BL403" i="3"/>
  <c r="BJ403" i="3"/>
  <c r="BJ342" i="3"/>
  <c r="BK342" i="3"/>
  <c r="BM342" i="3"/>
  <c r="BJ340" i="3"/>
  <c r="BM340" i="3"/>
  <c r="BJ338" i="3"/>
  <c r="BM336" i="3"/>
  <c r="BN336" i="3"/>
  <c r="BK336" i="3"/>
  <c r="BM334" i="3"/>
  <c r="BN334" i="3"/>
  <c r="BK334" i="3"/>
  <c r="BN332" i="3"/>
  <c r="BK332" i="3"/>
  <c r="BN330" i="3"/>
  <c r="BK330" i="3"/>
  <c r="BM328" i="3"/>
  <c r="BN328" i="3"/>
  <c r="BK328" i="3"/>
  <c r="BM326" i="3"/>
  <c r="BN326" i="3"/>
  <c r="BK326" i="3"/>
  <c r="BN324" i="3"/>
  <c r="BK324" i="3"/>
  <c r="BN322" i="3"/>
  <c r="BK322" i="3"/>
  <c r="BM320" i="3"/>
  <c r="BN320" i="3"/>
  <c r="BK320" i="3"/>
  <c r="BL315" i="3"/>
  <c r="BJ315" i="3"/>
  <c r="BL307" i="3"/>
  <c r="BM307" i="3"/>
  <c r="BJ307" i="3"/>
  <c r="BK303" i="3"/>
  <c r="BN303" i="3"/>
  <c r="BM458" i="3"/>
  <c r="BL450" i="3"/>
  <c r="BK450" i="3"/>
  <c r="BJ450" i="3"/>
  <c r="BK442" i="3"/>
  <c r="BJ442" i="3"/>
  <c r="BM442" i="3"/>
  <c r="BL442" i="3"/>
  <c r="BN434" i="3"/>
  <c r="BM426" i="3"/>
  <c r="BL426" i="3"/>
  <c r="BJ418" i="3"/>
  <c r="BM410" i="3"/>
  <c r="BN410" i="3"/>
  <c r="BL410" i="3"/>
  <c r="BK410" i="3"/>
  <c r="BK402" i="3"/>
  <c r="BL447" i="3"/>
  <c r="BM447" i="3"/>
  <c r="BK447" i="3"/>
  <c r="BJ439" i="3"/>
  <c r="BN439" i="3"/>
  <c r="BL431" i="3"/>
  <c r="BM431" i="3"/>
  <c r="BK431" i="3"/>
  <c r="BK423" i="3"/>
  <c r="BN423" i="3"/>
  <c r="BN415" i="3"/>
  <c r="BJ415" i="3"/>
  <c r="BM415" i="3"/>
  <c r="BL415" i="3"/>
  <c r="BK407" i="3"/>
  <c r="BN407" i="3"/>
  <c r="BM407" i="3"/>
  <c r="BL407" i="3"/>
  <c r="BJ407" i="3"/>
  <c r="AJ258" i="3"/>
  <c r="R258" i="3"/>
  <c r="BM350" i="3"/>
  <c r="BN346" i="3"/>
  <c r="BM314" i="3"/>
  <c r="BK314" i="3"/>
  <c r="BN306" i="3"/>
  <c r="BK306" i="3"/>
  <c r="BL302" i="3"/>
  <c r="BJ356" i="3"/>
  <c r="BJ352" i="3"/>
  <c r="BJ348" i="3"/>
  <c r="BM344" i="3"/>
  <c r="BJ308" i="3"/>
  <c r="BJ304" i="3"/>
  <c r="BM300" i="3"/>
  <c r="BM448" i="3"/>
  <c r="BL448" i="3"/>
  <c r="BM441" i="3"/>
  <c r="BJ441" i="3"/>
  <c r="BN441" i="3"/>
  <c r="BK441" i="3"/>
  <c r="BM432" i="3"/>
  <c r="BL432" i="3"/>
  <c r="BM425" i="3"/>
  <c r="BJ425" i="3"/>
  <c r="BN425" i="3"/>
  <c r="BK425" i="3"/>
  <c r="BJ417" i="3"/>
  <c r="BM417" i="3"/>
  <c r="BL417" i="3"/>
  <c r="BK409" i="3"/>
  <c r="BN409" i="3"/>
  <c r="BL401" i="3"/>
  <c r="BJ401" i="3"/>
  <c r="BK398" i="3"/>
  <c r="BM396" i="3"/>
  <c r="BL396" i="3"/>
  <c r="BJ396" i="3"/>
  <c r="BN396" i="3"/>
  <c r="BK393" i="3"/>
  <c r="BN393" i="3"/>
  <c r="BL393" i="3"/>
  <c r="BJ393" i="3"/>
  <c r="BM390" i="3"/>
  <c r="BL390" i="3"/>
  <c r="BK388" i="3"/>
  <c r="BM385" i="3"/>
  <c r="BM379" i="3"/>
  <c r="BK379" i="3"/>
  <c r="BN379" i="3"/>
  <c r="BL371" i="3"/>
  <c r="BJ371" i="3"/>
  <c r="BN364" i="3"/>
  <c r="BK364" i="3"/>
  <c r="BN360" i="3"/>
  <c r="BK360" i="3"/>
  <c r="BJ313" i="3"/>
  <c r="BM313" i="3"/>
  <c r="BL311" i="3"/>
  <c r="BJ309" i="3"/>
  <c r="BM309" i="3"/>
  <c r="BL305" i="3"/>
  <c r="BM301" i="3"/>
  <c r="BL301" i="3"/>
  <c r="BM460" i="3"/>
  <c r="BJ460" i="3"/>
  <c r="BL458" i="3"/>
  <c r="BK456" i="3"/>
  <c r="BJ456" i="3"/>
  <c r="BN436" i="3"/>
  <c r="BM436" i="3"/>
  <c r="BM420" i="3"/>
  <c r="BL420" i="3"/>
  <c r="BM412" i="3"/>
  <c r="BL412" i="3"/>
  <c r="BJ404" i="3"/>
  <c r="BL381" i="3"/>
  <c r="BK373" i="3"/>
  <c r="BN373" i="3"/>
  <c r="BK372" i="3"/>
  <c r="BN354" i="3"/>
  <c r="BL354" i="3"/>
  <c r="BN350" i="3"/>
  <c r="BL350" i="3"/>
  <c r="BL346" i="3"/>
  <c r="BM346" i="3"/>
  <c r="BL356" i="3"/>
  <c r="BN352" i="3"/>
  <c r="BL352" i="3"/>
  <c r="BM348" i="3"/>
  <c r="BJ344" i="3"/>
  <c r="BN300" i="3"/>
  <c r="BM449" i="3"/>
  <c r="BK449" i="3"/>
  <c r="BL449" i="3"/>
  <c r="BN440" i="3"/>
  <c r="BK440" i="3"/>
  <c r="BJ440" i="3"/>
  <c r="BL433" i="3"/>
  <c r="BK424" i="3"/>
  <c r="BN424" i="3"/>
  <c r="BJ416" i="3"/>
  <c r="BM416" i="3"/>
  <c r="BN416" i="3"/>
  <c r="BL416" i="3"/>
  <c r="BJ408" i="3"/>
  <c r="BK408" i="3"/>
  <c r="BM400" i="3"/>
  <c r="BL400" i="3"/>
  <c r="BM397" i="3"/>
  <c r="BK397" i="3"/>
  <c r="BN397" i="3"/>
  <c r="BM394" i="3"/>
  <c r="BL394" i="3"/>
  <c r="BK392" i="3"/>
  <c r="BM389" i="3"/>
  <c r="BJ386" i="3"/>
  <c r="BK386" i="3"/>
  <c r="BM384" i="3"/>
  <c r="BL384" i="3"/>
  <c r="BJ384" i="3"/>
  <c r="BN384" i="3"/>
  <c r="BM375" i="3"/>
  <c r="BK375" i="3"/>
  <c r="BN375" i="3"/>
  <c r="BJ366" i="3"/>
  <c r="BM366" i="3"/>
  <c r="BM364" i="3"/>
  <c r="BJ362" i="3"/>
  <c r="BM362" i="3"/>
  <c r="BM360" i="3"/>
  <c r="BJ358" i="3"/>
  <c r="BM358" i="3"/>
  <c r="BK311" i="3"/>
  <c r="BN311" i="3"/>
  <c r="BK305" i="3"/>
  <c r="BN305" i="3"/>
  <c r="BJ301" i="3"/>
  <c r="BN462" i="3"/>
  <c r="BM404" i="3"/>
  <c r="BN380" i="3"/>
  <c r="BN372" i="3"/>
  <c r="BM368" i="3"/>
  <c r="BL368" i="3"/>
  <c r="BN460" i="3"/>
  <c r="BK446" i="3"/>
  <c r="BJ446" i="3"/>
  <c r="BM446" i="3"/>
  <c r="BL446" i="3"/>
  <c r="BN438" i="3"/>
  <c r="BK430" i="3"/>
  <c r="BJ430" i="3"/>
  <c r="BM430" i="3"/>
  <c r="BL430" i="3"/>
  <c r="BL422" i="3"/>
  <c r="BK422" i="3"/>
  <c r="BN422" i="3"/>
  <c r="BM414" i="3"/>
  <c r="BN414" i="3"/>
  <c r="BL414" i="3"/>
  <c r="BK414" i="3"/>
  <c r="BK406" i="3"/>
  <c r="BL451" i="3"/>
  <c r="BJ443" i="3"/>
  <c r="BN443" i="3"/>
  <c r="BK443" i="3"/>
  <c r="BL435" i="3"/>
  <c r="BM435" i="3"/>
  <c r="BK435" i="3"/>
  <c r="BK427" i="3"/>
  <c r="BM419" i="3"/>
  <c r="BL419" i="3"/>
  <c r="BN411" i="3"/>
  <c r="BK411" i="3"/>
  <c r="BJ411" i="3"/>
  <c r="BM403" i="3"/>
  <c r="BK344" i="3"/>
  <c r="BN342" i="3"/>
  <c r="BL342" i="3"/>
  <c r="BL340" i="3"/>
  <c r="BK340" i="3"/>
  <c r="BM338" i="3"/>
  <c r="BN338" i="3"/>
  <c r="BL338" i="3"/>
  <c r="BJ336" i="3"/>
  <c r="BL336" i="3"/>
  <c r="BJ334" i="3"/>
  <c r="BL334" i="3"/>
  <c r="BJ332" i="3"/>
  <c r="BL332" i="3"/>
  <c r="BM332" i="3"/>
  <c r="BJ330" i="3"/>
  <c r="BL330" i="3"/>
  <c r="BM330" i="3"/>
  <c r="BJ328" i="3"/>
  <c r="BL328" i="3"/>
  <c r="BJ326" i="3"/>
  <c r="BL326" i="3"/>
  <c r="BJ324" i="3"/>
  <c r="BL324" i="3"/>
  <c r="BM324" i="3"/>
  <c r="BJ322" i="3"/>
  <c r="BL322" i="3"/>
  <c r="BM322" i="3"/>
  <c r="BJ320" i="3"/>
  <c r="BL320" i="3"/>
  <c r="BM315" i="3"/>
  <c r="BK315" i="3"/>
  <c r="BN315" i="3"/>
  <c r="BK307" i="3"/>
  <c r="BN307" i="3"/>
  <c r="BJ303" i="3"/>
  <c r="BL303" i="3"/>
  <c r="BM303" i="3"/>
  <c r="BM456" i="3"/>
  <c r="BM450" i="3"/>
  <c r="BN442" i="3"/>
  <c r="BK434" i="3"/>
  <c r="BJ434" i="3"/>
  <c r="BM434" i="3"/>
  <c r="BL434" i="3"/>
  <c r="BJ426" i="3"/>
  <c r="BN426" i="3"/>
  <c r="BK426" i="3"/>
  <c r="BM418" i="3"/>
  <c r="BN418" i="3"/>
  <c r="BL418" i="3"/>
  <c r="BK418" i="3"/>
  <c r="BJ410" i="3"/>
  <c r="BM402" i="3"/>
  <c r="BL402" i="3"/>
  <c r="BJ402" i="3"/>
  <c r="BN402" i="3"/>
  <c r="BJ447" i="3"/>
  <c r="BN447" i="3"/>
  <c r="BL439" i="3"/>
  <c r="BM439" i="3"/>
  <c r="BK439" i="3"/>
  <c r="BJ431" i="3"/>
  <c r="BN431" i="3"/>
  <c r="BM423" i="3"/>
  <c r="BJ423" i="3"/>
  <c r="BL423" i="3"/>
  <c r="BK415" i="3"/>
  <c r="BN282" i="3"/>
  <c r="BM286" i="3"/>
  <c r="BL294" i="3"/>
  <c r="BK280" i="3"/>
  <c r="BG264" i="3"/>
  <c r="AU264" i="3"/>
  <c r="O264" i="3"/>
  <c r="AW264" i="3"/>
  <c r="AG264" i="3"/>
  <c r="Q264" i="3"/>
  <c r="BD264" i="3"/>
  <c r="AV264" i="3"/>
  <c r="AN264" i="3"/>
  <c r="AF264" i="3"/>
  <c r="X264" i="3"/>
  <c r="P264" i="3"/>
  <c r="V259" i="3"/>
  <c r="AL259" i="3"/>
  <c r="BB259" i="3"/>
  <c r="BN294" i="3"/>
  <c r="O258" i="3"/>
  <c r="M258" i="3"/>
  <c r="U258" i="3"/>
  <c r="AC258" i="3"/>
  <c r="AK258" i="3"/>
  <c r="AS258" i="3"/>
  <c r="BA258" i="3"/>
  <c r="BI258" i="3"/>
  <c r="Z258" i="3"/>
  <c r="AP258" i="3"/>
  <c r="BF258" i="3"/>
  <c r="AB258" i="3"/>
  <c r="AR258" i="3"/>
  <c r="BH258" i="3"/>
  <c r="AW259" i="3"/>
  <c r="AG259" i="3"/>
  <c r="AZ258" i="3"/>
  <c r="T258" i="3"/>
  <c r="AH258" i="3"/>
  <c r="BE258" i="3"/>
  <c r="AO258" i="3"/>
  <c r="Y258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P279" i="3"/>
  <c r="P291" i="3"/>
  <c r="BK291" i="3" s="1"/>
  <c r="T291" i="3"/>
  <c r="X291" i="3"/>
  <c r="AB291" i="3"/>
  <c r="AF291" i="3"/>
  <c r="AJ291" i="3"/>
  <c r="AN291" i="3"/>
  <c r="AR291" i="3"/>
  <c r="AV291" i="3"/>
  <c r="AZ291" i="3"/>
  <c r="BD291" i="3"/>
  <c r="BH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9" i="3"/>
  <c r="S289" i="3"/>
  <c r="W289" i="3"/>
  <c r="AA289" i="3"/>
  <c r="AE289" i="3"/>
  <c r="AI289" i="3"/>
  <c r="AM289" i="3"/>
  <c r="AQ289" i="3"/>
  <c r="AU289" i="3"/>
  <c r="AY289" i="3"/>
  <c r="BC289" i="3"/>
  <c r="BG289" i="3"/>
  <c r="M293" i="3"/>
  <c r="Q293" i="3"/>
  <c r="U293" i="3"/>
  <c r="Y293" i="3"/>
  <c r="AC293" i="3"/>
  <c r="AG293" i="3"/>
  <c r="AK293" i="3"/>
  <c r="AO293" i="3"/>
  <c r="AS293" i="3"/>
  <c r="AW293" i="3"/>
  <c r="BA293" i="3"/>
  <c r="BE293" i="3"/>
  <c r="BI293" i="3"/>
  <c r="BL282" i="3"/>
  <c r="O259" i="3"/>
  <c r="M259" i="3"/>
  <c r="U259" i="3"/>
  <c r="AC259" i="3"/>
  <c r="AK259" i="3"/>
  <c r="AS259" i="3"/>
  <c r="BA259" i="3"/>
  <c r="BI259" i="3"/>
  <c r="AI264" i="3"/>
  <c r="AA264" i="3"/>
  <c r="AE264" i="3"/>
  <c r="BE264" i="3"/>
  <c r="AO264" i="3"/>
  <c r="Y264" i="3"/>
  <c r="BH264" i="3"/>
  <c r="AZ264" i="3"/>
  <c r="AR264" i="3"/>
  <c r="AJ264" i="3"/>
  <c r="AB264" i="3"/>
  <c r="T264" i="3"/>
  <c r="N259" i="3"/>
  <c r="AD259" i="3"/>
  <c r="AT259" i="3"/>
  <c r="BE259" i="3"/>
  <c r="AO259" i="3"/>
  <c r="Y259" i="3"/>
  <c r="M286" i="3"/>
  <c r="BN286" i="3" s="1"/>
  <c r="P288" i="3"/>
  <c r="N292" i="3"/>
  <c r="BK266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N271" i="3"/>
  <c r="R271" i="3"/>
  <c r="V271" i="3"/>
  <c r="Z271" i="3"/>
  <c r="AD271" i="3"/>
  <c r="AH271" i="3"/>
  <c r="AL271" i="3"/>
  <c r="AP271" i="3"/>
  <c r="AS271" i="3"/>
  <c r="AU271" i="3"/>
  <c r="AW271" i="3"/>
  <c r="AY271" i="3"/>
  <c r="BA271" i="3"/>
  <c r="BC271" i="3"/>
  <c r="BE271" i="3"/>
  <c r="BG271" i="3"/>
  <c r="BI271" i="3"/>
  <c r="T271" i="3"/>
  <c r="AB271" i="3"/>
  <c r="AJ271" i="3"/>
  <c r="AR271" i="3"/>
  <c r="AV271" i="3"/>
  <c r="AZ271" i="3"/>
  <c r="BD271" i="3"/>
  <c r="BH271" i="3"/>
  <c r="P271" i="3"/>
  <c r="X271" i="3"/>
  <c r="AF271" i="3"/>
  <c r="AN271" i="3"/>
  <c r="AT271" i="3"/>
  <c r="AX271" i="3"/>
  <c r="BB271" i="3"/>
  <c r="BF271" i="3"/>
  <c r="BJ276" i="3"/>
  <c r="BM276" i="3"/>
  <c r="BJ278" i="3"/>
  <c r="BL280" i="3"/>
  <c r="BJ280" i="3"/>
  <c r="BK282" i="3"/>
  <c r="BN284" i="3"/>
  <c r="BM288" i="3"/>
  <c r="BM292" i="3"/>
  <c r="BK294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BM289" i="3"/>
  <c r="BJ268" i="3"/>
  <c r="BM270" i="3"/>
  <c r="BL270" i="3"/>
  <c r="BJ270" i="3"/>
  <c r="BK270" i="3"/>
  <c r="BK273" i="3"/>
  <c r="BN273" i="3"/>
  <c r="BM273" i="3"/>
  <c r="BL273" i="3"/>
  <c r="BJ273" i="3"/>
  <c r="BM275" i="3"/>
  <c r="BJ275" i="3"/>
  <c r="BK277" i="3"/>
  <c r="BN277" i="3"/>
  <c r="BM277" i="3"/>
  <c r="BJ277" i="3"/>
  <c r="BJ279" i="3"/>
  <c r="BL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O281" i="3"/>
  <c r="S281" i="3"/>
  <c r="W281" i="3"/>
  <c r="AA281" i="3"/>
  <c r="AE281" i="3"/>
  <c r="AI281" i="3"/>
  <c r="AM281" i="3"/>
  <c r="AQ281" i="3"/>
  <c r="AU281" i="3"/>
  <c r="AY281" i="3"/>
  <c r="BA281" i="3"/>
  <c r="BC281" i="3"/>
  <c r="BE281" i="3"/>
  <c r="BG281" i="3"/>
  <c r="BI281" i="3"/>
  <c r="M281" i="3"/>
  <c r="Q281" i="3"/>
  <c r="U281" i="3"/>
  <c r="Y281" i="3"/>
  <c r="AC281" i="3"/>
  <c r="AG281" i="3"/>
  <c r="AK281" i="3"/>
  <c r="AO281" i="3"/>
  <c r="AS281" i="3"/>
  <c r="AW281" i="3"/>
  <c r="AZ281" i="3"/>
  <c r="BD281" i="3"/>
  <c r="BH281" i="3"/>
  <c r="BB281" i="3"/>
  <c r="BF281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BM287" i="3"/>
  <c r="BJ287" i="3"/>
  <c r="BL289" i="3"/>
  <c r="BK293" i="3"/>
  <c r="BN293" i="3"/>
  <c r="BK261" i="3"/>
  <c r="BN261" i="3"/>
  <c r="BM262" i="3"/>
  <c r="BN262" i="3"/>
  <c r="BL262" i="3"/>
  <c r="BJ262" i="3"/>
  <c r="BK262" i="3"/>
  <c r="BJ282" i="3"/>
  <c r="BK284" i="3"/>
  <c r="BL286" i="3"/>
  <c r="BK287" i="3"/>
  <c r="BN287" i="3"/>
  <c r="BM294" i="3"/>
  <c r="BJ266" i="3"/>
  <c r="BM266" i="3"/>
  <c r="BN266" i="3"/>
  <c r="BL266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P269" i="3"/>
  <c r="X269" i="3"/>
  <c r="AF269" i="3"/>
  <c r="AN269" i="3"/>
  <c r="AV269" i="3"/>
  <c r="BD269" i="3"/>
  <c r="T269" i="3"/>
  <c r="AB269" i="3"/>
  <c r="AJ269" i="3"/>
  <c r="AR269" i="3"/>
  <c r="AZ269" i="3"/>
  <c r="BH269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B272" i="3"/>
  <c r="BD272" i="3"/>
  <c r="BF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BN276" i="3"/>
  <c r="BL276" i="3"/>
  <c r="BK278" i="3"/>
  <c r="BM278" i="3"/>
  <c r="BL278" i="3"/>
  <c r="BM280" i="3"/>
  <c r="BN280" i="3"/>
  <c r="BM284" i="3"/>
  <c r="BL284" i="3"/>
  <c r="BK286" i="3"/>
  <c r="BJ288" i="3"/>
  <c r="BN288" i="3"/>
  <c r="BJ292" i="3"/>
  <c r="BN292" i="3"/>
  <c r="AY264" i="3"/>
  <c r="S264" i="3"/>
  <c r="AQ264" i="3"/>
  <c r="BC264" i="3"/>
  <c r="AM264" i="3"/>
  <c r="W264" i="3"/>
  <c r="BI264" i="3"/>
  <c r="BA264" i="3"/>
  <c r="AS264" i="3"/>
  <c r="AK264" i="3"/>
  <c r="AC264" i="3"/>
  <c r="U264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BM282" i="3"/>
  <c r="BJ286" i="3"/>
  <c r="BL287" i="3"/>
  <c r="R259" i="3"/>
  <c r="Z259" i="3"/>
  <c r="AH259" i="3"/>
  <c r="AP259" i="3"/>
  <c r="AX259" i="3"/>
  <c r="BF259" i="3"/>
  <c r="BK268" i="3"/>
  <c r="BM268" i="3"/>
  <c r="BN268" i="3"/>
  <c r="BL268" i="3"/>
  <c r="BN270" i="3"/>
  <c r="BL275" i="3"/>
  <c r="BK275" i="3"/>
  <c r="BN275" i="3"/>
  <c r="BL277" i="3"/>
  <c r="BK279" i="3"/>
  <c r="BN279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O283" i="3"/>
  <c r="S283" i="3"/>
  <c r="W283" i="3"/>
  <c r="AA283" i="3"/>
  <c r="AE283" i="3"/>
  <c r="AI283" i="3"/>
  <c r="AM283" i="3"/>
  <c r="AQ283" i="3"/>
  <c r="AU283" i="3"/>
  <c r="AY283" i="3"/>
  <c r="BC283" i="3"/>
  <c r="BG283" i="3"/>
  <c r="M283" i="3"/>
  <c r="Q283" i="3"/>
  <c r="U283" i="3"/>
  <c r="Y283" i="3"/>
  <c r="AC283" i="3"/>
  <c r="AG283" i="3"/>
  <c r="AK283" i="3"/>
  <c r="AO283" i="3"/>
  <c r="AS283" i="3"/>
  <c r="AW283" i="3"/>
  <c r="BA283" i="3"/>
  <c r="BE283" i="3"/>
  <c r="BI283" i="3"/>
  <c r="BK289" i="3"/>
  <c r="BN289" i="3"/>
  <c r="BM291" i="3"/>
  <c r="BJ291" i="3"/>
  <c r="BL293" i="3"/>
  <c r="BG259" i="3"/>
  <c r="BC259" i="3"/>
  <c r="AY259" i="3"/>
  <c r="AU259" i="3"/>
  <c r="AQ259" i="3"/>
  <c r="AM259" i="3"/>
  <c r="AI259" i="3"/>
  <c r="AE259" i="3"/>
  <c r="AA259" i="3"/>
  <c r="W259" i="3"/>
  <c r="S259" i="3"/>
  <c r="BM261" i="3"/>
  <c r="BL261" i="3"/>
  <c r="BJ261" i="3"/>
  <c r="BD258" i="3"/>
  <c r="AV258" i="3"/>
  <c r="AN258" i="3"/>
  <c r="AF258" i="3"/>
  <c r="X258" i="3"/>
  <c r="P258" i="3"/>
  <c r="BB258" i="3"/>
  <c r="AT258" i="3"/>
  <c r="AL258" i="3"/>
  <c r="AD258" i="3"/>
  <c r="V258" i="3"/>
  <c r="N258" i="3"/>
  <c r="BG258" i="3"/>
  <c r="BC258" i="3"/>
  <c r="AY258" i="3"/>
  <c r="AU258" i="3"/>
  <c r="AQ258" i="3"/>
  <c r="AM258" i="3"/>
  <c r="AI258" i="3"/>
  <c r="AE258" i="3"/>
  <c r="AA258" i="3"/>
  <c r="W258" i="3"/>
  <c r="S258" i="3"/>
  <c r="BK267" i="3"/>
  <c r="BN267" i="3"/>
  <c r="BM267" i="3"/>
  <c r="BL267" i="3"/>
  <c r="BJ267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M274" i="3"/>
  <c r="O274" i="3"/>
  <c r="Q274" i="3"/>
  <c r="S274" i="3"/>
  <c r="U274" i="3"/>
  <c r="W274" i="3"/>
  <c r="Y274" i="3"/>
  <c r="AA274" i="3"/>
  <c r="AC274" i="3"/>
  <c r="AE274" i="3"/>
  <c r="AG274" i="3"/>
  <c r="AI274" i="3"/>
  <c r="AK274" i="3"/>
  <c r="AM274" i="3"/>
  <c r="AO274" i="3"/>
  <c r="AQ274" i="3"/>
  <c r="AS274" i="3"/>
  <c r="AU274" i="3"/>
  <c r="AW274" i="3"/>
  <c r="AY274" i="3"/>
  <c r="BA274" i="3"/>
  <c r="BC274" i="3"/>
  <c r="BE274" i="3"/>
  <c r="BG274" i="3"/>
  <c r="BI274" i="3"/>
  <c r="P274" i="3"/>
  <c r="T274" i="3"/>
  <c r="X274" i="3"/>
  <c r="AB274" i="3"/>
  <c r="AF274" i="3"/>
  <c r="AJ274" i="3"/>
  <c r="AN274" i="3"/>
  <c r="AR274" i="3"/>
  <c r="AV274" i="3"/>
  <c r="AZ274" i="3"/>
  <c r="BD274" i="3"/>
  <c r="BH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BK276" i="3"/>
  <c r="BN278" i="3"/>
  <c r="BJ284" i="3"/>
  <c r="BL288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BL292" i="3"/>
  <c r="M263" i="3"/>
  <c r="O263" i="3"/>
  <c r="Q263" i="3"/>
  <c r="S263" i="3"/>
  <c r="U263" i="3"/>
  <c r="W263" i="3"/>
  <c r="Y263" i="3"/>
  <c r="AA263" i="3"/>
  <c r="AC263" i="3"/>
  <c r="AE263" i="3"/>
  <c r="N263" i="3"/>
  <c r="R263" i="3"/>
  <c r="V263" i="3"/>
  <c r="Z263" i="3"/>
  <c r="AD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P263" i="3"/>
  <c r="X263" i="3"/>
  <c r="AF263" i="3"/>
  <c r="AJ263" i="3"/>
  <c r="AN263" i="3"/>
  <c r="AR263" i="3"/>
  <c r="AV263" i="3"/>
  <c r="AZ263" i="3"/>
  <c r="BD263" i="3"/>
  <c r="BH263" i="3"/>
  <c r="T263" i="3"/>
  <c r="AH263" i="3"/>
  <c r="AP263" i="3"/>
  <c r="AX263" i="3"/>
  <c r="BF263" i="3"/>
  <c r="AB263" i="3"/>
  <c r="AT263" i="3"/>
  <c r="AL263" i="3"/>
  <c r="BB263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M265" i="3"/>
  <c r="U265" i="3"/>
  <c r="AC265" i="3"/>
  <c r="AK265" i="3"/>
  <c r="AS265" i="3"/>
  <c r="BA265" i="3"/>
  <c r="BI265" i="3"/>
  <c r="Y265" i="3"/>
  <c r="AO265" i="3"/>
  <c r="BE265" i="3"/>
  <c r="Q265" i="3"/>
  <c r="AG265" i="3"/>
  <c r="AW265" i="3"/>
  <c r="BJ264" i="3"/>
  <c r="BJ289" i="3"/>
  <c r="BJ294" i="3"/>
  <c r="BJ259" i="3"/>
  <c r="BK288" i="3"/>
  <c r="BH260" i="3"/>
  <c r="BD260" i="3"/>
  <c r="AZ260" i="3"/>
  <c r="AV260" i="3"/>
  <c r="AR260" i="3"/>
  <c r="AN260" i="3"/>
  <c r="AJ260" i="3"/>
  <c r="AF260" i="3"/>
  <c r="AB260" i="3"/>
  <c r="X260" i="3"/>
  <c r="T260" i="3"/>
  <c r="P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K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K106" i="3" s="1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K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K122" i="3" s="1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K126" i="3" s="1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K130" i="3" s="1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L137" i="3" s="1"/>
  <c r="J137" i="3"/>
  <c r="K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K142" i="3" s="1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K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L154" i="3" s="1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K165" i="3" s="1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K155" i="3" l="1"/>
  <c r="K176" i="3"/>
  <c r="K150" i="3"/>
  <c r="K127" i="3"/>
  <c r="K114" i="3"/>
  <c r="K110" i="3"/>
  <c r="BM279" i="3"/>
  <c r="K158" i="3"/>
  <c r="K154" i="3"/>
  <c r="K135" i="3"/>
  <c r="K133" i="3"/>
  <c r="K151" i="3"/>
  <c r="K132" i="3"/>
  <c r="K123" i="3"/>
  <c r="L122" i="3"/>
  <c r="Q122" i="3" s="1"/>
  <c r="K116" i="3"/>
  <c r="L106" i="3"/>
  <c r="L185" i="3"/>
  <c r="K152" i="3"/>
  <c r="L118" i="3"/>
  <c r="BN291" i="3"/>
  <c r="K180" i="3"/>
  <c r="K145" i="3"/>
  <c r="K136" i="3"/>
  <c r="K124" i="3"/>
  <c r="K108" i="3"/>
  <c r="K161" i="3"/>
  <c r="K101" i="3"/>
  <c r="K172" i="3"/>
  <c r="K157" i="3"/>
  <c r="K149" i="3"/>
  <c r="K139" i="3"/>
  <c r="K134" i="3"/>
  <c r="K128" i="3"/>
  <c r="K120" i="3"/>
  <c r="K119" i="3"/>
  <c r="K112" i="3"/>
  <c r="K104" i="3"/>
  <c r="L190" i="3"/>
  <c r="L189" i="3"/>
  <c r="X189" i="3" s="1"/>
  <c r="L188" i="3"/>
  <c r="L187" i="3"/>
  <c r="L186" i="3"/>
  <c r="K143" i="3"/>
  <c r="L142" i="3"/>
  <c r="K131" i="3"/>
  <c r="L126" i="3"/>
  <c r="M126" i="3" s="1"/>
  <c r="BJ293" i="3"/>
  <c r="BL291" i="3"/>
  <c r="K184" i="3"/>
  <c r="K183" i="3"/>
  <c r="K181" i="3"/>
  <c r="L180" i="3"/>
  <c r="L178" i="3"/>
  <c r="K173" i="3"/>
  <c r="L172" i="3"/>
  <c r="N172" i="3" s="1"/>
  <c r="L170" i="3"/>
  <c r="K164" i="3"/>
  <c r="K163" i="3"/>
  <c r="L156" i="3"/>
  <c r="O156" i="3" s="1"/>
  <c r="K156" i="3"/>
  <c r="K153" i="3"/>
  <c r="L148" i="3"/>
  <c r="K148" i="3"/>
  <c r="L144" i="3"/>
  <c r="K144" i="3"/>
  <c r="O144" i="3" s="1"/>
  <c r="L139" i="3"/>
  <c r="L128" i="3"/>
  <c r="N128" i="3" s="1"/>
  <c r="L124" i="3"/>
  <c r="K121" i="3"/>
  <c r="L120" i="3"/>
  <c r="K117" i="3"/>
  <c r="L116" i="3"/>
  <c r="K113" i="3"/>
  <c r="L112" i="3"/>
  <c r="K109" i="3"/>
  <c r="L108" i="3"/>
  <c r="K105" i="3"/>
  <c r="L104" i="3"/>
  <c r="BM258" i="3"/>
  <c r="BL258" i="3"/>
  <c r="BM259" i="3"/>
  <c r="BN264" i="3"/>
  <c r="BM293" i="3"/>
  <c r="K178" i="3"/>
  <c r="K170" i="3"/>
  <c r="Q170" i="3" s="1"/>
  <c r="K141" i="3"/>
  <c r="K129" i="3"/>
  <c r="K125" i="3"/>
  <c r="BK290" i="3"/>
  <c r="K191" i="3"/>
  <c r="K190" i="3"/>
  <c r="T190" i="3" s="1"/>
  <c r="K189" i="3"/>
  <c r="K188" i="3"/>
  <c r="R188" i="3" s="1"/>
  <c r="K187" i="3"/>
  <c r="W187" i="3" s="1"/>
  <c r="K186" i="3"/>
  <c r="U186" i="3" s="1"/>
  <c r="K185" i="3"/>
  <c r="K177" i="3"/>
  <c r="L174" i="3"/>
  <c r="K174" i="3"/>
  <c r="K168" i="3"/>
  <c r="K167" i="3"/>
  <c r="K160" i="3"/>
  <c r="K147" i="3"/>
  <c r="K138" i="3"/>
  <c r="K115" i="3"/>
  <c r="L114" i="3"/>
  <c r="K111" i="3"/>
  <c r="L110" i="3"/>
  <c r="K107" i="3"/>
  <c r="K103" i="3"/>
  <c r="BL264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M191" i="3" s="1"/>
  <c r="U191" i="3"/>
  <c r="AS191" i="3"/>
  <c r="BA191" i="3"/>
  <c r="T191" i="3"/>
  <c r="AB191" i="3"/>
  <c r="AJ191" i="3"/>
  <c r="AZ191" i="3"/>
  <c r="BH191" i="3"/>
  <c r="AK190" i="3"/>
  <c r="T189" i="3"/>
  <c r="AJ189" i="3"/>
  <c r="AZ189" i="3"/>
  <c r="S189" i="3"/>
  <c r="AI189" i="3"/>
  <c r="AY189" i="3"/>
  <c r="N188" i="3"/>
  <c r="V188" i="3"/>
  <c r="AD188" i="3"/>
  <c r="AL188" i="3"/>
  <c r="AT188" i="3"/>
  <c r="BB188" i="3"/>
  <c r="M188" i="3"/>
  <c r="U188" i="3"/>
  <c r="AC188" i="3"/>
  <c r="AK188" i="3"/>
  <c r="AS188" i="3"/>
  <c r="BA188" i="3"/>
  <c r="BI188" i="3"/>
  <c r="S187" i="3"/>
  <c r="AI187" i="3"/>
  <c r="AY187" i="3"/>
  <c r="R187" i="3"/>
  <c r="AH187" i="3"/>
  <c r="AX187" i="3"/>
  <c r="AJ186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AC174" i="3"/>
  <c r="BI174" i="3"/>
  <c r="AR174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70" i="3"/>
  <c r="U170" i="3"/>
  <c r="AC170" i="3"/>
  <c r="AK170" i="3"/>
  <c r="AS170" i="3"/>
  <c r="BA170" i="3"/>
  <c r="BI170" i="3"/>
  <c r="T170" i="3"/>
  <c r="AB170" i="3"/>
  <c r="AJ170" i="3"/>
  <c r="AR170" i="3"/>
  <c r="AZ170" i="3"/>
  <c r="BH170" i="3"/>
  <c r="K159" i="3"/>
  <c r="BH158" i="3"/>
  <c r="L158" i="3"/>
  <c r="M158" i="3" s="1"/>
  <c r="L155" i="3"/>
  <c r="N155" i="3" s="1"/>
  <c r="L153" i="3"/>
  <c r="L152" i="3"/>
  <c r="W152" i="3" s="1"/>
  <c r="L150" i="3"/>
  <c r="P150" i="3" s="1"/>
  <c r="L147" i="3"/>
  <c r="O147" i="3" s="1"/>
  <c r="L145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M139" i="3"/>
  <c r="U139" i="3"/>
  <c r="AC139" i="3"/>
  <c r="AK139" i="3"/>
  <c r="AS139" i="3"/>
  <c r="BA139" i="3"/>
  <c r="BI139" i="3"/>
  <c r="T139" i="3"/>
  <c r="AB139" i="3"/>
  <c r="AJ139" i="3"/>
  <c r="AR139" i="3"/>
  <c r="AZ139" i="3"/>
  <c r="BH139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L135" i="3"/>
  <c r="O135" i="3" s="1"/>
  <c r="L133" i="3"/>
  <c r="O133" i="3" s="1"/>
  <c r="L131" i="3"/>
  <c r="N131" i="3" s="1"/>
  <c r="L129" i="3"/>
  <c r="L127" i="3"/>
  <c r="P127" i="3" s="1"/>
  <c r="L125" i="3"/>
  <c r="M125" i="3" s="1"/>
  <c r="L123" i="3"/>
  <c r="N123" i="3" s="1"/>
  <c r="L182" i="3"/>
  <c r="K182" i="3"/>
  <c r="L181" i="3"/>
  <c r="K179" i="3"/>
  <c r="K175" i="3"/>
  <c r="K171" i="3"/>
  <c r="K169" i="3"/>
  <c r="L168" i="3"/>
  <c r="N168" i="3" s="1"/>
  <c r="L166" i="3"/>
  <c r="K166" i="3"/>
  <c r="L162" i="3"/>
  <c r="K162" i="3"/>
  <c r="L157" i="3"/>
  <c r="O157" i="3" s="1"/>
  <c r="M156" i="3"/>
  <c r="Q156" i="3"/>
  <c r="U156" i="3"/>
  <c r="Y156" i="3"/>
  <c r="AC156" i="3"/>
  <c r="AG156" i="3"/>
  <c r="AK156" i="3"/>
  <c r="AO156" i="3"/>
  <c r="AS156" i="3"/>
  <c r="AW156" i="3"/>
  <c r="BA156" i="3"/>
  <c r="BE156" i="3"/>
  <c r="BI156" i="3"/>
  <c r="P156" i="3"/>
  <c r="T156" i="3"/>
  <c r="X156" i="3"/>
  <c r="AB156" i="3"/>
  <c r="AF156" i="3"/>
  <c r="AJ156" i="3"/>
  <c r="AN156" i="3"/>
  <c r="AR156" i="3"/>
  <c r="AV156" i="3"/>
  <c r="AZ156" i="3"/>
  <c r="BD156" i="3"/>
  <c r="BH156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L151" i="3"/>
  <c r="O151" i="3" s="1"/>
  <c r="L149" i="3"/>
  <c r="U148" i="3"/>
  <c r="AK148" i="3"/>
  <c r="BA148" i="3"/>
  <c r="T148" i="3"/>
  <c r="AJ148" i="3"/>
  <c r="AZ148" i="3"/>
  <c r="L146" i="3"/>
  <c r="Z146" i="3" s="1"/>
  <c r="L143" i="3"/>
  <c r="M143" i="3" s="1"/>
  <c r="L141" i="3"/>
  <c r="L140" i="3"/>
  <c r="K140" i="3"/>
  <c r="L138" i="3"/>
  <c r="P138" i="3" s="1"/>
  <c r="L136" i="3"/>
  <c r="O136" i="3" s="1"/>
  <c r="L134" i="3"/>
  <c r="O134" i="3" s="1"/>
  <c r="L132" i="3"/>
  <c r="P132" i="3" s="1"/>
  <c r="L130" i="3"/>
  <c r="O130" i="3" s="1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S128" i="3"/>
  <c r="AA128" i="3"/>
  <c r="AI128" i="3"/>
  <c r="AQ128" i="3"/>
  <c r="AY128" i="3"/>
  <c r="BG128" i="3"/>
  <c r="Q128" i="3"/>
  <c r="Y128" i="3"/>
  <c r="AG128" i="3"/>
  <c r="AO128" i="3"/>
  <c r="AW128" i="3"/>
  <c r="BE128" i="3"/>
  <c r="S126" i="3"/>
  <c r="AA126" i="3"/>
  <c r="AI126" i="3"/>
  <c r="AQ126" i="3"/>
  <c r="AY126" i="3"/>
  <c r="BG126" i="3"/>
  <c r="X126" i="3"/>
  <c r="AN126" i="3"/>
  <c r="BD126" i="3"/>
  <c r="V126" i="3"/>
  <c r="AL126" i="3"/>
  <c r="BB126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Y124" i="3"/>
  <c r="AC124" i="3"/>
  <c r="AG124" i="3"/>
  <c r="AK124" i="3"/>
  <c r="AO124" i="3"/>
  <c r="AS124" i="3"/>
  <c r="AW124" i="3"/>
  <c r="BA124" i="3"/>
  <c r="BE124" i="3"/>
  <c r="BI124" i="3"/>
  <c r="O124" i="3"/>
  <c r="S124" i="3"/>
  <c r="W124" i="3"/>
  <c r="AA124" i="3"/>
  <c r="AE124" i="3"/>
  <c r="AI124" i="3"/>
  <c r="AM124" i="3"/>
  <c r="AQ124" i="3"/>
  <c r="AU124" i="3"/>
  <c r="AY124" i="3"/>
  <c r="BC124" i="3"/>
  <c r="BG124" i="3"/>
  <c r="O122" i="3"/>
  <c r="W122" i="3"/>
  <c r="AE122" i="3"/>
  <c r="AM122" i="3"/>
  <c r="AU122" i="3"/>
  <c r="BC122" i="3"/>
  <c r="N122" i="3"/>
  <c r="AD122" i="3"/>
  <c r="AT122" i="3"/>
  <c r="P122" i="3"/>
  <c r="AF122" i="3"/>
  <c r="AV122" i="3"/>
  <c r="N120" i="3"/>
  <c r="V120" i="3"/>
  <c r="AD120" i="3"/>
  <c r="AL120" i="3"/>
  <c r="AT120" i="3"/>
  <c r="BB120" i="3"/>
  <c r="O120" i="3"/>
  <c r="AE120" i="3"/>
  <c r="AU120" i="3"/>
  <c r="M120" i="3"/>
  <c r="AC120" i="3"/>
  <c r="AS120" i="3"/>
  <c r="BI120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L102" i="3"/>
  <c r="O102" i="3" s="1"/>
  <c r="L121" i="3"/>
  <c r="L119" i="3"/>
  <c r="N119" i="3" s="1"/>
  <c r="L117" i="3"/>
  <c r="L115" i="3"/>
  <c r="L113" i="3"/>
  <c r="L111" i="3"/>
  <c r="M111" i="3" s="1"/>
  <c r="L109" i="3"/>
  <c r="L107" i="3"/>
  <c r="O107" i="3" s="1"/>
  <c r="L105" i="3"/>
  <c r="L103" i="3"/>
  <c r="M103" i="3" s="1"/>
  <c r="L101" i="3"/>
  <c r="P101" i="3" s="1"/>
  <c r="BJ260" i="3"/>
  <c r="BK265" i="3"/>
  <c r="BN265" i="3"/>
  <c r="BM265" i="3"/>
  <c r="BL265" i="3"/>
  <c r="BJ265" i="3"/>
  <c r="BL263" i="3"/>
  <c r="BL290" i="3"/>
  <c r="BJ290" i="3"/>
  <c r="BK260" i="3"/>
  <c r="BM263" i="3"/>
  <c r="BJ263" i="3"/>
  <c r="BK263" i="3"/>
  <c r="BN263" i="3"/>
  <c r="BM290" i="3"/>
  <c r="BN290" i="3"/>
  <c r="BK274" i="3"/>
  <c r="BM274" i="3"/>
  <c r="BN274" i="3"/>
  <c r="BL274" i="3"/>
  <c r="BN260" i="3"/>
  <c r="BL260" i="3"/>
  <c r="BJ258" i="3"/>
  <c r="BN258" i="3"/>
  <c r="BK258" i="3"/>
  <c r="BL259" i="3"/>
  <c r="BM264" i="3"/>
  <c r="BM272" i="3"/>
  <c r="BM269" i="3"/>
  <c r="BJ269" i="3"/>
  <c r="BN259" i="3"/>
  <c r="BK285" i="3"/>
  <c r="BN285" i="3"/>
  <c r="BL281" i="3"/>
  <c r="BK295" i="3"/>
  <c r="BN295" i="3"/>
  <c r="BM295" i="3"/>
  <c r="BJ295" i="3"/>
  <c r="BL271" i="3"/>
  <c r="BJ274" i="3"/>
  <c r="BM260" i="3"/>
  <c r="BK283" i="3"/>
  <c r="BN283" i="3"/>
  <c r="BL283" i="3"/>
  <c r="BM283" i="3"/>
  <c r="BJ283" i="3"/>
  <c r="BN272" i="3"/>
  <c r="BL272" i="3"/>
  <c r="BJ272" i="3"/>
  <c r="BK272" i="3"/>
  <c r="BL269" i="3"/>
  <c r="BK269" i="3"/>
  <c r="BN269" i="3"/>
  <c r="BM285" i="3"/>
  <c r="BJ285" i="3"/>
  <c r="BL285" i="3"/>
  <c r="BK281" i="3"/>
  <c r="BN281" i="3"/>
  <c r="BM281" i="3"/>
  <c r="BJ281" i="3"/>
  <c r="BK259" i="3"/>
  <c r="BK264" i="3"/>
  <c r="BL295" i="3"/>
  <c r="BM271" i="3"/>
  <c r="BJ271" i="3"/>
  <c r="BK271" i="3"/>
  <c r="BN271" i="3"/>
  <c r="BM154" i="3"/>
  <c r="L254" i="3"/>
  <c r="K254" i="3"/>
  <c r="K252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K204" i="3"/>
  <c r="L256" i="3"/>
  <c r="K256" i="3"/>
  <c r="L252" i="3"/>
  <c r="L250" i="3"/>
  <c r="L183" i="3"/>
  <c r="O183" i="3" s="1"/>
  <c r="L179" i="3"/>
  <c r="L175" i="3"/>
  <c r="L171" i="3"/>
  <c r="L167" i="3"/>
  <c r="L163" i="3"/>
  <c r="O163" i="3" s="1"/>
  <c r="L159" i="3"/>
  <c r="L184" i="3"/>
  <c r="N184" i="3" s="1"/>
  <c r="L176" i="3"/>
  <c r="P176" i="3" s="1"/>
  <c r="L164" i="3"/>
  <c r="N164" i="3" s="1"/>
  <c r="L160" i="3"/>
  <c r="P160" i="3" s="1"/>
  <c r="L177" i="3"/>
  <c r="P177" i="3" s="1"/>
  <c r="L173" i="3"/>
  <c r="P173" i="3" s="1"/>
  <c r="L169" i="3"/>
  <c r="L165" i="3"/>
  <c r="N165" i="3" s="1"/>
  <c r="L161" i="3"/>
  <c r="N161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A186" i="3" l="1"/>
  <c r="AU189" i="3"/>
  <c r="AE189" i="3"/>
  <c r="O189" i="3"/>
  <c r="AV189" i="3"/>
  <c r="AF189" i="3"/>
  <c r="P189" i="3"/>
  <c r="AK174" i="3"/>
  <c r="O191" i="3"/>
  <c r="O139" i="3"/>
  <c r="Y148" i="3"/>
  <c r="AC186" i="3"/>
  <c r="M190" i="3"/>
  <c r="P120" i="3"/>
  <c r="AM152" i="3"/>
  <c r="BM106" i="3"/>
  <c r="BG189" i="3"/>
  <c r="AQ189" i="3"/>
  <c r="AA189" i="3"/>
  <c r="BH189" i="3"/>
  <c r="AR189" i="3"/>
  <c r="AB189" i="3"/>
  <c r="AZ190" i="3"/>
  <c r="AK191" i="3"/>
  <c r="BC189" i="3"/>
  <c r="AM189" i="3"/>
  <c r="W189" i="3"/>
  <c r="BD189" i="3"/>
  <c r="AN189" i="3"/>
  <c r="AR191" i="3"/>
  <c r="BI191" i="3"/>
  <c r="AC191" i="3"/>
  <c r="BE120" i="3"/>
  <c r="AO120" i="3"/>
  <c r="Y120" i="3"/>
  <c r="BG120" i="3"/>
  <c r="AQ120" i="3"/>
  <c r="AA120" i="3"/>
  <c r="BH120" i="3"/>
  <c r="AZ120" i="3"/>
  <c r="AR120" i="3"/>
  <c r="AJ120" i="3"/>
  <c r="AB120" i="3"/>
  <c r="T120" i="3"/>
  <c r="BH122" i="3"/>
  <c r="AR122" i="3"/>
  <c r="AB122" i="3"/>
  <c r="BF122" i="3"/>
  <c r="AP122" i="3"/>
  <c r="Z122" i="3"/>
  <c r="BI122" i="3"/>
  <c r="BA122" i="3"/>
  <c r="AS122" i="3"/>
  <c r="AK122" i="3"/>
  <c r="AC122" i="3"/>
  <c r="U122" i="3"/>
  <c r="M122" i="3"/>
  <c r="AX126" i="3"/>
  <c r="AH126" i="3"/>
  <c r="R126" i="3"/>
  <c r="AZ126" i="3"/>
  <c r="AJ126" i="3"/>
  <c r="T126" i="3"/>
  <c r="BE126" i="3"/>
  <c r="AW126" i="3"/>
  <c r="AO126" i="3"/>
  <c r="AG126" i="3"/>
  <c r="Y126" i="3"/>
  <c r="Q126" i="3"/>
  <c r="AV148" i="3"/>
  <c r="AF148" i="3"/>
  <c r="P148" i="3"/>
  <c r="AW148" i="3"/>
  <c r="AG148" i="3"/>
  <c r="Q148" i="3"/>
  <c r="BF139" i="3"/>
  <c r="AX139" i="3"/>
  <c r="AP139" i="3"/>
  <c r="AH139" i="3"/>
  <c r="Z139" i="3"/>
  <c r="R139" i="3"/>
  <c r="BG139" i="3"/>
  <c r="AY139" i="3"/>
  <c r="AQ139" i="3"/>
  <c r="AI139" i="3"/>
  <c r="AA139" i="3"/>
  <c r="S139" i="3"/>
  <c r="BD152" i="3"/>
  <c r="AJ174" i="3"/>
  <c r="BA174" i="3"/>
  <c r="U174" i="3"/>
  <c r="BH186" i="3"/>
  <c r="AB186" i="3"/>
  <c r="AS186" i="3"/>
  <c r="M186" i="3"/>
  <c r="AT187" i="3"/>
  <c r="AD187" i="3"/>
  <c r="N187" i="3"/>
  <c r="AU187" i="3"/>
  <c r="AE187" i="3"/>
  <c r="O187" i="3"/>
  <c r="AR190" i="3"/>
  <c r="BI190" i="3"/>
  <c r="AC190" i="3"/>
  <c r="BF191" i="3"/>
  <c r="AX191" i="3"/>
  <c r="AP191" i="3"/>
  <c r="AH191" i="3"/>
  <c r="Z191" i="3"/>
  <c r="R191" i="3"/>
  <c r="BG191" i="3"/>
  <c r="AY191" i="3"/>
  <c r="AQ191" i="3"/>
  <c r="AI191" i="3"/>
  <c r="AA191" i="3"/>
  <c r="S191" i="3"/>
  <c r="BA120" i="3"/>
  <c r="AK120" i="3"/>
  <c r="U120" i="3"/>
  <c r="BC120" i="3"/>
  <c r="AM120" i="3"/>
  <c r="W120" i="3"/>
  <c r="BF120" i="3"/>
  <c r="AX120" i="3"/>
  <c r="AP120" i="3"/>
  <c r="AH120" i="3"/>
  <c r="Z120" i="3"/>
  <c r="R120" i="3"/>
  <c r="BD122" i="3"/>
  <c r="AN122" i="3"/>
  <c r="X122" i="3"/>
  <c r="BB122" i="3"/>
  <c r="AL122" i="3"/>
  <c r="V122" i="3"/>
  <c r="BG122" i="3"/>
  <c r="AY122" i="3"/>
  <c r="AQ122" i="3"/>
  <c r="AI122" i="3"/>
  <c r="AA122" i="3"/>
  <c r="S122" i="3"/>
  <c r="AT126" i="3"/>
  <c r="AD126" i="3"/>
  <c r="N126" i="3"/>
  <c r="AV126" i="3"/>
  <c r="AF126" i="3"/>
  <c r="P126" i="3"/>
  <c r="BC126" i="3"/>
  <c r="AU126" i="3"/>
  <c r="AM126" i="3"/>
  <c r="AE126" i="3"/>
  <c r="W126" i="3"/>
  <c r="O126" i="3"/>
  <c r="BH148" i="3"/>
  <c r="AR148" i="3"/>
  <c r="AB148" i="3"/>
  <c r="BI148" i="3"/>
  <c r="AS148" i="3"/>
  <c r="AC148" i="3"/>
  <c r="M148" i="3"/>
  <c r="BD139" i="3"/>
  <c r="AV139" i="3"/>
  <c r="AN139" i="3"/>
  <c r="AF139" i="3"/>
  <c r="X139" i="3"/>
  <c r="P139" i="3"/>
  <c r="BE139" i="3"/>
  <c r="AW139" i="3"/>
  <c r="AO139" i="3"/>
  <c r="AG139" i="3"/>
  <c r="Y139" i="3"/>
  <c r="Q139" i="3"/>
  <c r="BC152" i="3"/>
  <c r="AN152" i="3"/>
  <c r="BH174" i="3"/>
  <c r="AB174" i="3"/>
  <c r="AS174" i="3"/>
  <c r="M174" i="3"/>
  <c r="AZ186" i="3"/>
  <c r="T186" i="3"/>
  <c r="AK186" i="3"/>
  <c r="BF187" i="3"/>
  <c r="AP187" i="3"/>
  <c r="Z187" i="3"/>
  <c r="BG187" i="3"/>
  <c r="AQ187" i="3"/>
  <c r="AA187" i="3"/>
  <c r="AJ190" i="3"/>
  <c r="BA190" i="3"/>
  <c r="U190" i="3"/>
  <c r="BD191" i="3"/>
  <c r="AV191" i="3"/>
  <c r="AN191" i="3"/>
  <c r="AF191" i="3"/>
  <c r="X191" i="3"/>
  <c r="P191" i="3"/>
  <c r="BE191" i="3"/>
  <c r="AW191" i="3"/>
  <c r="AO191" i="3"/>
  <c r="AG191" i="3"/>
  <c r="Y191" i="3"/>
  <c r="Q191" i="3"/>
  <c r="AW120" i="3"/>
  <c r="AG120" i="3"/>
  <c r="Q120" i="3"/>
  <c r="AY120" i="3"/>
  <c r="AI120" i="3"/>
  <c r="S120" i="3"/>
  <c r="BD120" i="3"/>
  <c r="AV120" i="3"/>
  <c r="AN120" i="3"/>
  <c r="AF120" i="3"/>
  <c r="X120" i="3"/>
  <c r="AZ122" i="3"/>
  <c r="AJ122" i="3"/>
  <c r="T122" i="3"/>
  <c r="AX122" i="3"/>
  <c r="AH122" i="3"/>
  <c r="R122" i="3"/>
  <c r="BE122" i="3"/>
  <c r="AW122" i="3"/>
  <c r="AO122" i="3"/>
  <c r="AG122" i="3"/>
  <c r="Y122" i="3"/>
  <c r="BF126" i="3"/>
  <c r="AP126" i="3"/>
  <c r="Z126" i="3"/>
  <c r="BH126" i="3"/>
  <c r="AR126" i="3"/>
  <c r="AB126" i="3"/>
  <c r="BI126" i="3"/>
  <c r="BA126" i="3"/>
  <c r="AS126" i="3"/>
  <c r="AK126" i="3"/>
  <c r="AC126" i="3"/>
  <c r="U126" i="3"/>
  <c r="N141" i="3"/>
  <c r="BD148" i="3"/>
  <c r="AN148" i="3"/>
  <c r="X148" i="3"/>
  <c r="BE148" i="3"/>
  <c r="AO148" i="3"/>
  <c r="P149" i="3"/>
  <c r="BB139" i="3"/>
  <c r="AT139" i="3"/>
  <c r="AL139" i="3"/>
  <c r="AD139" i="3"/>
  <c r="V139" i="3"/>
  <c r="N139" i="3"/>
  <c r="BC139" i="3"/>
  <c r="AU139" i="3"/>
  <c r="AM139" i="3"/>
  <c r="AE139" i="3"/>
  <c r="W139" i="3"/>
  <c r="P145" i="3"/>
  <c r="T152" i="3"/>
  <c r="AZ174" i="3"/>
  <c r="T174" i="3"/>
  <c r="AR186" i="3"/>
  <c r="BI186" i="3"/>
  <c r="BB187" i="3"/>
  <c r="AL187" i="3"/>
  <c r="V187" i="3"/>
  <c r="BC187" i="3"/>
  <c r="AM187" i="3"/>
  <c r="BH190" i="3"/>
  <c r="AB190" i="3"/>
  <c r="AS190" i="3"/>
  <c r="BB191" i="3"/>
  <c r="AT191" i="3"/>
  <c r="AL191" i="3"/>
  <c r="AD191" i="3"/>
  <c r="V191" i="3"/>
  <c r="N191" i="3"/>
  <c r="BC191" i="3"/>
  <c r="AU191" i="3"/>
  <c r="AM191" i="3"/>
  <c r="AE191" i="3"/>
  <c r="W191" i="3"/>
  <c r="Q174" i="3"/>
  <c r="Q186" i="3"/>
  <c r="Q190" i="3"/>
  <c r="O148" i="3"/>
  <c r="AS150" i="3"/>
  <c r="M150" i="3"/>
  <c r="AD150" i="3"/>
  <c r="BN180" i="3"/>
  <c r="M178" i="3"/>
  <c r="M187" i="3"/>
  <c r="N189" i="3"/>
  <c r="BL154" i="3"/>
  <c r="BK137" i="3"/>
  <c r="BI150" i="3"/>
  <c r="AC150" i="3"/>
  <c r="AT150" i="3"/>
  <c r="N150" i="3"/>
  <c r="AU152" i="3"/>
  <c r="AE152" i="3"/>
  <c r="O152" i="3"/>
  <c r="AV152" i="3"/>
  <c r="AB152" i="3"/>
  <c r="O167" i="3"/>
  <c r="N105" i="3"/>
  <c r="P109" i="3"/>
  <c r="N113" i="3"/>
  <c r="O117" i="3"/>
  <c r="M121" i="3"/>
  <c r="BM104" i="3"/>
  <c r="BM108" i="3"/>
  <c r="BM110" i="3"/>
  <c r="BN116" i="3"/>
  <c r="BN120" i="3"/>
  <c r="BI128" i="3"/>
  <c r="BA128" i="3"/>
  <c r="AS128" i="3"/>
  <c r="AK128" i="3"/>
  <c r="AC128" i="3"/>
  <c r="U128" i="3"/>
  <c r="M128" i="3"/>
  <c r="BC128" i="3"/>
  <c r="AU128" i="3"/>
  <c r="AM128" i="3"/>
  <c r="AE128" i="3"/>
  <c r="W128" i="3"/>
  <c r="O128" i="3"/>
  <c r="BF128" i="3"/>
  <c r="BB128" i="3"/>
  <c r="AX128" i="3"/>
  <c r="AT128" i="3"/>
  <c r="AP128" i="3"/>
  <c r="AL128" i="3"/>
  <c r="AH128" i="3"/>
  <c r="AD128" i="3"/>
  <c r="Z128" i="3"/>
  <c r="V128" i="3"/>
  <c r="R128" i="3"/>
  <c r="BF148" i="3"/>
  <c r="BB148" i="3"/>
  <c r="AX148" i="3"/>
  <c r="AT148" i="3"/>
  <c r="AP148" i="3"/>
  <c r="AL148" i="3"/>
  <c r="AH148" i="3"/>
  <c r="AD148" i="3"/>
  <c r="Z148" i="3"/>
  <c r="V148" i="3"/>
  <c r="R148" i="3"/>
  <c r="N148" i="3"/>
  <c r="BG148" i="3"/>
  <c r="BC148" i="3"/>
  <c r="AY148" i="3"/>
  <c r="AU148" i="3"/>
  <c r="AQ148" i="3"/>
  <c r="AM148" i="3"/>
  <c r="AI148" i="3"/>
  <c r="AE148" i="3"/>
  <c r="AA148" i="3"/>
  <c r="W148" i="3"/>
  <c r="S148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BK156" i="3" s="1"/>
  <c r="N181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4" i="3"/>
  <c r="BC144" i="3"/>
  <c r="AY144" i="3"/>
  <c r="AU144" i="3"/>
  <c r="AQ144" i="3"/>
  <c r="AM144" i="3"/>
  <c r="AI144" i="3"/>
  <c r="AE144" i="3"/>
  <c r="AA144" i="3"/>
  <c r="W144" i="3"/>
  <c r="S144" i="3"/>
  <c r="BA150" i="3"/>
  <c r="AK150" i="3"/>
  <c r="U150" i="3"/>
  <c r="BB150" i="3"/>
  <c r="AL150" i="3"/>
  <c r="V150" i="3"/>
  <c r="BG152" i="3"/>
  <c r="AY152" i="3"/>
  <c r="AQ152" i="3"/>
  <c r="AI152" i="3"/>
  <c r="AA152" i="3"/>
  <c r="S152" i="3"/>
  <c r="BH152" i="3"/>
  <c r="AZ152" i="3"/>
  <c r="AR152" i="3"/>
  <c r="AJ152" i="3"/>
  <c r="O153" i="3"/>
  <c r="BD170" i="3"/>
  <c r="AV170" i="3"/>
  <c r="AN170" i="3"/>
  <c r="AF170" i="3"/>
  <c r="X170" i="3"/>
  <c r="P170" i="3"/>
  <c r="BE170" i="3"/>
  <c r="AW170" i="3"/>
  <c r="AO170" i="3"/>
  <c r="AG170" i="3"/>
  <c r="Y170" i="3"/>
  <c r="BI172" i="3"/>
  <c r="BE172" i="3"/>
  <c r="BA172" i="3"/>
  <c r="AW172" i="3"/>
  <c r="AS172" i="3"/>
  <c r="AO172" i="3"/>
  <c r="AK172" i="3"/>
  <c r="AG172" i="3"/>
  <c r="AC172" i="3"/>
  <c r="Y172" i="3"/>
  <c r="U172" i="3"/>
  <c r="Q172" i="3"/>
  <c r="M172" i="3"/>
  <c r="BF172" i="3"/>
  <c r="BB172" i="3"/>
  <c r="AX172" i="3"/>
  <c r="AT172" i="3"/>
  <c r="AP172" i="3"/>
  <c r="AL172" i="3"/>
  <c r="AH172" i="3"/>
  <c r="AD172" i="3"/>
  <c r="Z172" i="3"/>
  <c r="V172" i="3"/>
  <c r="R172" i="3"/>
  <c r="BD174" i="3"/>
  <c r="AV174" i="3"/>
  <c r="AN174" i="3"/>
  <c r="AF174" i="3"/>
  <c r="X174" i="3"/>
  <c r="P174" i="3"/>
  <c r="BE174" i="3"/>
  <c r="AW174" i="3"/>
  <c r="AO174" i="3"/>
  <c r="AG174" i="3"/>
  <c r="Y174" i="3"/>
  <c r="BH178" i="3"/>
  <c r="BD178" i="3"/>
  <c r="AZ178" i="3"/>
  <c r="AV178" i="3"/>
  <c r="AR178" i="3"/>
  <c r="AN178" i="3"/>
  <c r="AJ178" i="3"/>
  <c r="AF178" i="3"/>
  <c r="AB178" i="3"/>
  <c r="X178" i="3"/>
  <c r="T178" i="3"/>
  <c r="P178" i="3"/>
  <c r="BI178" i="3"/>
  <c r="BE178" i="3"/>
  <c r="BA178" i="3"/>
  <c r="AW178" i="3"/>
  <c r="AS178" i="3"/>
  <c r="AO178" i="3"/>
  <c r="AK178" i="3"/>
  <c r="AG178" i="3"/>
  <c r="AC178" i="3"/>
  <c r="Y178" i="3"/>
  <c r="U178" i="3"/>
  <c r="Q178" i="3"/>
  <c r="BD186" i="3"/>
  <c r="AV186" i="3"/>
  <c r="AN186" i="3"/>
  <c r="AF186" i="3"/>
  <c r="X186" i="3"/>
  <c r="P186" i="3"/>
  <c r="BE186" i="3"/>
  <c r="AW186" i="3"/>
  <c r="AO186" i="3"/>
  <c r="AG186" i="3"/>
  <c r="Y186" i="3"/>
  <c r="BH187" i="3"/>
  <c r="BD187" i="3"/>
  <c r="AZ187" i="3"/>
  <c r="AV187" i="3"/>
  <c r="AR187" i="3"/>
  <c r="AN187" i="3"/>
  <c r="AJ187" i="3"/>
  <c r="AF187" i="3"/>
  <c r="AB187" i="3"/>
  <c r="X187" i="3"/>
  <c r="T187" i="3"/>
  <c r="P187" i="3"/>
  <c r="BI187" i="3"/>
  <c r="BE187" i="3"/>
  <c r="BA187" i="3"/>
  <c r="AW187" i="3"/>
  <c r="AS187" i="3"/>
  <c r="AO187" i="3"/>
  <c r="AK187" i="3"/>
  <c r="AG187" i="3"/>
  <c r="AC187" i="3"/>
  <c r="Y187" i="3"/>
  <c r="U187" i="3"/>
  <c r="Q187" i="3"/>
  <c r="BE188" i="3"/>
  <c r="AW188" i="3"/>
  <c r="AO188" i="3"/>
  <c r="AG188" i="3"/>
  <c r="Y188" i="3"/>
  <c r="Q188" i="3"/>
  <c r="BF188" i="3"/>
  <c r="AX188" i="3"/>
  <c r="AP188" i="3"/>
  <c r="AH188" i="3"/>
  <c r="Z188" i="3"/>
  <c r="BI189" i="3"/>
  <c r="BE189" i="3"/>
  <c r="BA189" i="3"/>
  <c r="AW189" i="3"/>
  <c r="AS189" i="3"/>
  <c r="AO189" i="3"/>
  <c r="AK189" i="3"/>
  <c r="AG189" i="3"/>
  <c r="AC189" i="3"/>
  <c r="Y189" i="3"/>
  <c r="U189" i="3"/>
  <c r="Q189" i="3"/>
  <c r="M189" i="3"/>
  <c r="BF189" i="3"/>
  <c r="BB189" i="3"/>
  <c r="AX189" i="3"/>
  <c r="AT189" i="3"/>
  <c r="AP189" i="3"/>
  <c r="AL189" i="3"/>
  <c r="AH189" i="3"/>
  <c r="AD189" i="3"/>
  <c r="Z189" i="3"/>
  <c r="V189" i="3"/>
  <c r="R189" i="3"/>
  <c r="BD190" i="3"/>
  <c r="AV190" i="3"/>
  <c r="AN190" i="3"/>
  <c r="AF190" i="3"/>
  <c r="X190" i="3"/>
  <c r="P190" i="3"/>
  <c r="BE190" i="3"/>
  <c r="AW190" i="3"/>
  <c r="AO190" i="3"/>
  <c r="AG190" i="3"/>
  <c r="Y190" i="3"/>
  <c r="BE146" i="3"/>
  <c r="AO146" i="3"/>
  <c r="Y146" i="3"/>
  <c r="BF146" i="3"/>
  <c r="AP146" i="3"/>
  <c r="N152" i="3"/>
  <c r="P152" i="3"/>
  <c r="X152" i="3"/>
  <c r="AF152" i="3"/>
  <c r="AL152" i="3"/>
  <c r="AP152" i="3"/>
  <c r="AT152" i="3"/>
  <c r="AX152" i="3"/>
  <c r="BB152" i="3"/>
  <c r="BF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O188" i="3"/>
  <c r="BN188" i="3" s="1"/>
  <c r="S188" i="3"/>
  <c r="W188" i="3"/>
  <c r="AA188" i="3"/>
  <c r="AE188" i="3"/>
  <c r="AI188" i="3"/>
  <c r="AM188" i="3"/>
  <c r="AQ188" i="3"/>
  <c r="AU188" i="3"/>
  <c r="AY188" i="3"/>
  <c r="BC188" i="3"/>
  <c r="BG188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P146" i="3"/>
  <c r="N146" i="3"/>
  <c r="V146" i="3"/>
  <c r="AD146" i="3"/>
  <c r="AL146" i="3"/>
  <c r="AT146" i="3"/>
  <c r="BB146" i="3"/>
  <c r="M146" i="3"/>
  <c r="U146" i="3"/>
  <c r="AC146" i="3"/>
  <c r="AK146" i="3"/>
  <c r="AS146" i="3"/>
  <c r="BA146" i="3"/>
  <c r="BI146" i="3"/>
  <c r="AW146" i="3"/>
  <c r="AG146" i="3"/>
  <c r="Q146" i="3"/>
  <c r="AX146" i="3"/>
  <c r="AH146" i="3"/>
  <c r="R146" i="3"/>
  <c r="P115" i="3"/>
  <c r="O129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N191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BI101" i="3"/>
  <c r="BA101" i="3"/>
  <c r="AS101" i="3"/>
  <c r="AK101" i="3"/>
  <c r="AC101" i="3"/>
  <c r="U101" i="3"/>
  <c r="M101" i="3"/>
  <c r="BC101" i="3"/>
  <c r="AU101" i="3"/>
  <c r="AM101" i="3"/>
  <c r="AE101" i="3"/>
  <c r="W101" i="3"/>
  <c r="O101" i="3"/>
  <c r="BF101" i="3"/>
  <c r="BB101" i="3"/>
  <c r="AX101" i="3"/>
  <c r="AT101" i="3"/>
  <c r="AP101" i="3"/>
  <c r="AL101" i="3"/>
  <c r="AH101" i="3"/>
  <c r="AD101" i="3"/>
  <c r="Z101" i="3"/>
  <c r="V101" i="3"/>
  <c r="R101" i="3"/>
  <c r="N101" i="3"/>
  <c r="BF102" i="3"/>
  <c r="AX102" i="3"/>
  <c r="AP102" i="3"/>
  <c r="AH102" i="3"/>
  <c r="Z102" i="3"/>
  <c r="R102" i="3"/>
  <c r="BH102" i="3"/>
  <c r="AZ102" i="3"/>
  <c r="AR102" i="3"/>
  <c r="AJ102" i="3"/>
  <c r="AB102" i="3"/>
  <c r="T102" i="3"/>
  <c r="BI102" i="3"/>
  <c r="BE102" i="3"/>
  <c r="BA102" i="3"/>
  <c r="AW102" i="3"/>
  <c r="AS102" i="3"/>
  <c r="AO102" i="3"/>
  <c r="AK102" i="3"/>
  <c r="AG102" i="3"/>
  <c r="AC102" i="3"/>
  <c r="Y102" i="3"/>
  <c r="U102" i="3"/>
  <c r="Q102" i="3"/>
  <c r="M102" i="3"/>
  <c r="BK104" i="3"/>
  <c r="BJ104" i="3"/>
  <c r="BL104" i="3"/>
  <c r="BN106" i="3"/>
  <c r="BK106" i="3"/>
  <c r="BJ106" i="3"/>
  <c r="BK108" i="3"/>
  <c r="BJ108" i="3"/>
  <c r="BL108" i="3"/>
  <c r="BN110" i="3"/>
  <c r="BL110" i="3"/>
  <c r="BK110" i="3"/>
  <c r="BJ110" i="3"/>
  <c r="BK112" i="3"/>
  <c r="BJ112" i="3"/>
  <c r="BM112" i="3"/>
  <c r="BL112" i="3"/>
  <c r="BN114" i="3"/>
  <c r="BL116" i="3"/>
  <c r="BN118" i="3"/>
  <c r="BM120" i="3"/>
  <c r="BN122" i="3"/>
  <c r="BB103" i="3"/>
  <c r="AT103" i="3"/>
  <c r="AL103" i="3"/>
  <c r="AD103" i="3"/>
  <c r="V103" i="3"/>
  <c r="N103" i="3"/>
  <c r="BD103" i="3"/>
  <c r="AV103" i="3"/>
  <c r="AN103" i="3"/>
  <c r="AF103" i="3"/>
  <c r="X103" i="3"/>
  <c r="P103" i="3"/>
  <c r="BG103" i="3"/>
  <c r="BC103" i="3"/>
  <c r="AY103" i="3"/>
  <c r="AU103" i="3"/>
  <c r="AQ103" i="3"/>
  <c r="AM103" i="3"/>
  <c r="AI103" i="3"/>
  <c r="AE103" i="3"/>
  <c r="AA103" i="3"/>
  <c r="W103" i="3"/>
  <c r="S103" i="3"/>
  <c r="O103" i="3"/>
  <c r="BH107" i="3"/>
  <c r="AZ107" i="3"/>
  <c r="AR107" i="3"/>
  <c r="AJ107" i="3"/>
  <c r="AB107" i="3"/>
  <c r="T107" i="3"/>
  <c r="BF107" i="3"/>
  <c r="AX107" i="3"/>
  <c r="AP107" i="3"/>
  <c r="AH107" i="3"/>
  <c r="Z107" i="3"/>
  <c r="R107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B111" i="3"/>
  <c r="AT111" i="3"/>
  <c r="AL111" i="3"/>
  <c r="AD111" i="3"/>
  <c r="V111" i="3"/>
  <c r="N111" i="3"/>
  <c r="BD111" i="3"/>
  <c r="AV111" i="3"/>
  <c r="AN111" i="3"/>
  <c r="AF111" i="3"/>
  <c r="X111" i="3"/>
  <c r="P111" i="3"/>
  <c r="BG111" i="3"/>
  <c r="BC111" i="3"/>
  <c r="AY111" i="3"/>
  <c r="AU111" i="3"/>
  <c r="AQ111" i="3"/>
  <c r="AM111" i="3"/>
  <c r="AI111" i="3"/>
  <c r="AE111" i="3"/>
  <c r="AA111" i="3"/>
  <c r="W111" i="3"/>
  <c r="S111" i="3"/>
  <c r="O111" i="3"/>
  <c r="BI115" i="3"/>
  <c r="BA115" i="3"/>
  <c r="AS115" i="3"/>
  <c r="AK115" i="3"/>
  <c r="AC115" i="3"/>
  <c r="BC115" i="3"/>
  <c r="AU115" i="3"/>
  <c r="AM115" i="3"/>
  <c r="AE115" i="3"/>
  <c r="Y115" i="3"/>
  <c r="U115" i="3"/>
  <c r="Q115" i="3"/>
  <c r="M115" i="3"/>
  <c r="BF115" i="3"/>
  <c r="BB115" i="3"/>
  <c r="AX115" i="3"/>
  <c r="AT115" i="3"/>
  <c r="AP115" i="3"/>
  <c r="AL115" i="3"/>
  <c r="AH115" i="3"/>
  <c r="AD115" i="3"/>
  <c r="Z115" i="3"/>
  <c r="V115" i="3"/>
  <c r="R115" i="3"/>
  <c r="N115" i="3"/>
  <c r="BC119" i="3"/>
  <c r="AU119" i="3"/>
  <c r="AM119" i="3"/>
  <c r="AE119" i="3"/>
  <c r="W119" i="3"/>
  <c r="O119" i="3"/>
  <c r="BE119" i="3"/>
  <c r="AW119" i="3"/>
  <c r="AO119" i="3"/>
  <c r="AG119" i="3"/>
  <c r="Y119" i="3"/>
  <c r="Q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BM124" i="3"/>
  <c r="BN124" i="3"/>
  <c r="BK124" i="3"/>
  <c r="BJ124" i="3"/>
  <c r="BK126" i="3"/>
  <c r="BJ126" i="3"/>
  <c r="BM126" i="3"/>
  <c r="BL126" i="3"/>
  <c r="BN128" i="3"/>
  <c r="BL128" i="3"/>
  <c r="BK128" i="3"/>
  <c r="BJ128" i="3"/>
  <c r="BH130" i="3"/>
  <c r="AZ130" i="3"/>
  <c r="AR130" i="3"/>
  <c r="AJ130" i="3"/>
  <c r="AB130" i="3"/>
  <c r="T130" i="3"/>
  <c r="BF130" i="3"/>
  <c r="AX130" i="3"/>
  <c r="AP130" i="3"/>
  <c r="AH130" i="3"/>
  <c r="Z130" i="3"/>
  <c r="R130" i="3"/>
  <c r="BI130" i="3"/>
  <c r="BE130" i="3"/>
  <c r="BA130" i="3"/>
  <c r="AW130" i="3"/>
  <c r="AS130" i="3"/>
  <c r="AO130" i="3"/>
  <c r="AK130" i="3"/>
  <c r="AG130" i="3"/>
  <c r="AC130" i="3"/>
  <c r="Y130" i="3"/>
  <c r="U130" i="3"/>
  <c r="Q130" i="3"/>
  <c r="M130" i="3"/>
  <c r="BG132" i="3"/>
  <c r="AY132" i="3"/>
  <c r="AQ132" i="3"/>
  <c r="AI132" i="3"/>
  <c r="AA132" i="3"/>
  <c r="S132" i="3"/>
  <c r="BI132" i="3"/>
  <c r="BA132" i="3"/>
  <c r="AS132" i="3"/>
  <c r="AK132" i="3"/>
  <c r="AC132" i="3"/>
  <c r="U132" i="3"/>
  <c r="M132" i="3"/>
  <c r="BF132" i="3"/>
  <c r="BB132" i="3"/>
  <c r="AX132" i="3"/>
  <c r="AT132" i="3"/>
  <c r="AP132" i="3"/>
  <c r="AL132" i="3"/>
  <c r="AH132" i="3"/>
  <c r="AD132" i="3"/>
  <c r="Z132" i="3"/>
  <c r="V132" i="3"/>
  <c r="R132" i="3"/>
  <c r="N132" i="3"/>
  <c r="BI134" i="3"/>
  <c r="BE134" i="3"/>
  <c r="BA134" i="3"/>
  <c r="AW134" i="3"/>
  <c r="AS134" i="3"/>
  <c r="AO134" i="3"/>
  <c r="AK134" i="3"/>
  <c r="AG134" i="3"/>
  <c r="AC134" i="3"/>
  <c r="V134" i="3"/>
  <c r="N134" i="3"/>
  <c r="BF134" i="3"/>
  <c r="BB134" i="3"/>
  <c r="AX134" i="3"/>
  <c r="AT134" i="3"/>
  <c r="AP134" i="3"/>
  <c r="AL134" i="3"/>
  <c r="AH134" i="3"/>
  <c r="AD134" i="3"/>
  <c r="X134" i="3"/>
  <c r="P134" i="3"/>
  <c r="Y134" i="3"/>
  <c r="U134" i="3"/>
  <c r="Q134" i="3"/>
  <c r="M13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BG146" i="3"/>
  <c r="BC146" i="3"/>
  <c r="AY146" i="3"/>
  <c r="AU146" i="3"/>
  <c r="AQ146" i="3"/>
  <c r="AM146" i="3"/>
  <c r="AI146" i="3"/>
  <c r="AE146" i="3"/>
  <c r="AA146" i="3"/>
  <c r="W146" i="3"/>
  <c r="S146" i="3"/>
  <c r="O146" i="3"/>
  <c r="BH146" i="3"/>
  <c r="BD146" i="3"/>
  <c r="AZ146" i="3"/>
  <c r="AV146" i="3"/>
  <c r="AR146" i="3"/>
  <c r="AN146" i="3"/>
  <c r="AJ146" i="3"/>
  <c r="AF146" i="3"/>
  <c r="AB146" i="3"/>
  <c r="X146" i="3"/>
  <c r="T146" i="3"/>
  <c r="BN148" i="3"/>
  <c r="BK14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I151" i="3"/>
  <c r="BE151" i="3"/>
  <c r="BH151" i="3"/>
  <c r="BD151" i="3"/>
  <c r="AX151" i="3"/>
  <c r="AT151" i="3"/>
  <c r="AP151" i="3"/>
  <c r="AL151" i="3"/>
  <c r="AH151" i="3"/>
  <c r="AD151" i="3"/>
  <c r="Z151" i="3"/>
  <c r="V151" i="3"/>
  <c r="R151" i="3"/>
  <c r="N151" i="3"/>
  <c r="BA151" i="3"/>
  <c r="AW151" i="3"/>
  <c r="AS151" i="3"/>
  <c r="AO151" i="3"/>
  <c r="AK151" i="3"/>
  <c r="AG151" i="3"/>
  <c r="AC151" i="3"/>
  <c r="Y151" i="3"/>
  <c r="U151" i="3"/>
  <c r="Q151" i="3"/>
  <c r="M151" i="3"/>
  <c r="BJ154" i="3"/>
  <c r="BJ156" i="3"/>
  <c r="BN156" i="3"/>
  <c r="BH157" i="3"/>
  <c r="BD157" i="3"/>
  <c r="AZ157" i="3"/>
  <c r="AV157" i="3"/>
  <c r="AR157" i="3"/>
  <c r="AN157" i="3"/>
  <c r="AJ157" i="3"/>
  <c r="AF157" i="3"/>
  <c r="AB157" i="3"/>
  <c r="X157" i="3"/>
  <c r="T157" i="3"/>
  <c r="P157" i="3"/>
  <c r="BI157" i="3"/>
  <c r="BE157" i="3"/>
  <c r="BA157" i="3"/>
  <c r="AW157" i="3"/>
  <c r="AS157" i="3"/>
  <c r="AO157" i="3"/>
  <c r="AK157" i="3"/>
  <c r="AG157" i="3"/>
  <c r="AC157" i="3"/>
  <c r="Y157" i="3"/>
  <c r="U157" i="3"/>
  <c r="Q157" i="3"/>
  <c r="M157" i="3"/>
  <c r="N169" i="3"/>
  <c r="P169" i="3"/>
  <c r="R169" i="3"/>
  <c r="T169" i="3"/>
  <c r="V169" i="3"/>
  <c r="X169" i="3"/>
  <c r="Z169" i="3"/>
  <c r="AB169" i="3"/>
  <c r="AD169" i="3"/>
  <c r="AF169" i="3"/>
  <c r="AH169" i="3"/>
  <c r="AJ169" i="3"/>
  <c r="AL169" i="3"/>
  <c r="AN169" i="3"/>
  <c r="AP169" i="3"/>
  <c r="AR169" i="3"/>
  <c r="AT169" i="3"/>
  <c r="AV169" i="3"/>
  <c r="AX169" i="3"/>
  <c r="AZ169" i="3"/>
  <c r="BB169" i="3"/>
  <c r="BD169" i="3"/>
  <c r="BF169" i="3"/>
  <c r="BH169" i="3"/>
  <c r="M169" i="3"/>
  <c r="O169" i="3"/>
  <c r="Q169" i="3"/>
  <c r="S169" i="3"/>
  <c r="U169" i="3"/>
  <c r="W169" i="3"/>
  <c r="Y169" i="3"/>
  <c r="AA169" i="3"/>
  <c r="AC169" i="3"/>
  <c r="AE169" i="3"/>
  <c r="AG169" i="3"/>
  <c r="AI169" i="3"/>
  <c r="AK169" i="3"/>
  <c r="AM169" i="3"/>
  <c r="AO169" i="3"/>
  <c r="AQ169" i="3"/>
  <c r="AS169" i="3"/>
  <c r="AU169" i="3"/>
  <c r="AW169" i="3"/>
  <c r="AY169" i="3"/>
  <c r="BA169" i="3"/>
  <c r="BC169" i="3"/>
  <c r="BE169" i="3"/>
  <c r="BG169" i="3"/>
  <c r="BI169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BE105" i="3"/>
  <c r="AW105" i="3"/>
  <c r="AO105" i="3"/>
  <c r="AG105" i="3"/>
  <c r="Y105" i="3"/>
  <c r="Q105" i="3"/>
  <c r="BG105" i="3"/>
  <c r="AY105" i="3"/>
  <c r="AQ105" i="3"/>
  <c r="AI105" i="3"/>
  <c r="AA105" i="3"/>
  <c r="S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BG109" i="3"/>
  <c r="AY109" i="3"/>
  <c r="AQ109" i="3"/>
  <c r="AI109" i="3"/>
  <c r="AA109" i="3"/>
  <c r="S109" i="3"/>
  <c r="BI109" i="3"/>
  <c r="BA109" i="3"/>
  <c r="AS109" i="3"/>
  <c r="AK109" i="3"/>
  <c r="AC109" i="3"/>
  <c r="U109" i="3"/>
  <c r="M109" i="3"/>
  <c r="BF109" i="3"/>
  <c r="BB109" i="3"/>
  <c r="AX109" i="3"/>
  <c r="AT109" i="3"/>
  <c r="AP109" i="3"/>
  <c r="AL109" i="3"/>
  <c r="AH109" i="3"/>
  <c r="AD109" i="3"/>
  <c r="Z109" i="3"/>
  <c r="V109" i="3"/>
  <c r="R109" i="3"/>
  <c r="N109" i="3"/>
  <c r="BF113" i="3"/>
  <c r="BB113" i="3"/>
  <c r="AX113" i="3"/>
  <c r="AT113" i="3"/>
  <c r="AO113" i="3"/>
  <c r="AG113" i="3"/>
  <c r="Y113" i="3"/>
  <c r="Q113" i="3"/>
  <c r="BI113" i="3"/>
  <c r="BE113" i="3"/>
  <c r="BA113" i="3"/>
  <c r="AW113" i="3"/>
  <c r="AS113" i="3"/>
  <c r="AM113" i="3"/>
  <c r="AE113" i="3"/>
  <c r="W113" i="3"/>
  <c r="O113" i="3"/>
  <c r="AN113" i="3"/>
  <c r="AJ113" i="3"/>
  <c r="AF113" i="3"/>
  <c r="AB113" i="3"/>
  <c r="X113" i="3"/>
  <c r="T113" i="3"/>
  <c r="P113" i="3"/>
  <c r="BH117" i="3"/>
  <c r="AZ117" i="3"/>
  <c r="AR117" i="3"/>
  <c r="AJ117" i="3"/>
  <c r="AB117" i="3"/>
  <c r="T117" i="3"/>
  <c r="BF117" i="3"/>
  <c r="AX117" i="3"/>
  <c r="AP117" i="3"/>
  <c r="AH117" i="3"/>
  <c r="Z117" i="3"/>
  <c r="R117" i="3"/>
  <c r="BI117" i="3"/>
  <c r="BE117" i="3"/>
  <c r="BA117" i="3"/>
  <c r="AW117" i="3"/>
  <c r="AS117" i="3"/>
  <c r="AO117" i="3"/>
  <c r="AK117" i="3"/>
  <c r="AG117" i="3"/>
  <c r="AC117" i="3"/>
  <c r="Y117" i="3"/>
  <c r="U117" i="3"/>
  <c r="Q117" i="3"/>
  <c r="M117" i="3"/>
  <c r="BB121" i="3"/>
  <c r="AT121" i="3"/>
  <c r="AL121" i="3"/>
  <c r="AD121" i="3"/>
  <c r="V121" i="3"/>
  <c r="N121" i="3"/>
  <c r="BD121" i="3"/>
  <c r="AV121" i="3"/>
  <c r="AN121" i="3"/>
  <c r="AF121" i="3"/>
  <c r="X121" i="3"/>
  <c r="P121" i="3"/>
  <c r="BG121" i="3"/>
  <c r="BC121" i="3"/>
  <c r="AY121" i="3"/>
  <c r="AU121" i="3"/>
  <c r="AQ121" i="3"/>
  <c r="AM121" i="3"/>
  <c r="AI121" i="3"/>
  <c r="AE121" i="3"/>
  <c r="AA121" i="3"/>
  <c r="W121" i="3"/>
  <c r="S121" i="3"/>
  <c r="O121" i="3"/>
  <c r="BH133" i="3"/>
  <c r="AZ133" i="3"/>
  <c r="AR133" i="3"/>
  <c r="AJ133" i="3"/>
  <c r="AB133" i="3"/>
  <c r="T133" i="3"/>
  <c r="BF133" i="3"/>
  <c r="AX133" i="3"/>
  <c r="AP133" i="3"/>
  <c r="AH133" i="3"/>
  <c r="Z133" i="3"/>
  <c r="R133" i="3"/>
  <c r="BI133" i="3"/>
  <c r="BE133" i="3"/>
  <c r="BA133" i="3"/>
  <c r="AW133" i="3"/>
  <c r="AS133" i="3"/>
  <c r="AO133" i="3"/>
  <c r="AK133" i="3"/>
  <c r="AG133" i="3"/>
  <c r="AC133" i="3"/>
  <c r="Y133" i="3"/>
  <c r="U133" i="3"/>
  <c r="Q133" i="3"/>
  <c r="M133" i="3"/>
  <c r="BH135" i="3"/>
  <c r="BD135" i="3"/>
  <c r="AZ135" i="3"/>
  <c r="AV135" i="3"/>
  <c r="AR135" i="3"/>
  <c r="AN135" i="3"/>
  <c r="AJ135" i="3"/>
  <c r="AF135" i="3"/>
  <c r="AB135" i="3"/>
  <c r="X135" i="3"/>
  <c r="T135" i="3"/>
  <c r="P135" i="3"/>
  <c r="BI135" i="3"/>
  <c r="BE135" i="3"/>
  <c r="BA135" i="3"/>
  <c r="AW135" i="3"/>
  <c r="AS135" i="3"/>
  <c r="AO135" i="3"/>
  <c r="AK135" i="3"/>
  <c r="AG135" i="3"/>
  <c r="AC135" i="3"/>
  <c r="Y135" i="3"/>
  <c r="U135" i="3"/>
  <c r="Q135" i="3"/>
  <c r="M135" i="3"/>
  <c r="BL137" i="3"/>
  <c r="BM137" i="3"/>
  <c r="BM139" i="3"/>
  <c r="BJ139" i="3"/>
  <c r="BN139" i="3"/>
  <c r="BM142" i="3"/>
  <c r="BL142" i="3"/>
  <c r="BN144" i="3"/>
  <c r="BK144" i="3"/>
  <c r="BI145" i="3"/>
  <c r="BE145" i="3"/>
  <c r="BA145" i="3"/>
  <c r="AW145" i="3"/>
  <c r="AS145" i="3"/>
  <c r="AO145" i="3"/>
  <c r="AK145" i="3"/>
  <c r="AG145" i="3"/>
  <c r="AC145" i="3"/>
  <c r="Y145" i="3"/>
  <c r="U145" i="3"/>
  <c r="Q145" i="3"/>
  <c r="M145" i="3"/>
  <c r="BF145" i="3"/>
  <c r="BB145" i="3"/>
  <c r="AX145" i="3"/>
  <c r="AT145" i="3"/>
  <c r="AP145" i="3"/>
  <c r="AL145" i="3"/>
  <c r="AH145" i="3"/>
  <c r="AD145" i="3"/>
  <c r="Z145" i="3"/>
  <c r="V145" i="3"/>
  <c r="R145" i="3"/>
  <c r="N145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AH152" i="3"/>
  <c r="AD152" i="3"/>
  <c r="Z152" i="3"/>
  <c r="V152" i="3"/>
  <c r="BK152" i="3" s="1"/>
  <c r="R152" i="3"/>
  <c r="BN152" i="3" s="1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BG161" i="3"/>
  <c r="BC161" i="3"/>
  <c r="AY161" i="3"/>
  <c r="AU161" i="3"/>
  <c r="AQ161" i="3"/>
  <c r="AM161" i="3"/>
  <c r="AI161" i="3"/>
  <c r="AE161" i="3"/>
  <c r="AA161" i="3"/>
  <c r="W161" i="3"/>
  <c r="S161" i="3"/>
  <c r="O161" i="3"/>
  <c r="BH161" i="3"/>
  <c r="BD161" i="3"/>
  <c r="AZ161" i="3"/>
  <c r="AV161" i="3"/>
  <c r="AR161" i="3"/>
  <c r="AN161" i="3"/>
  <c r="AJ161" i="3"/>
  <c r="AF161" i="3"/>
  <c r="AB161" i="3"/>
  <c r="X161" i="3"/>
  <c r="T161" i="3"/>
  <c r="P161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M163" i="3"/>
  <c r="BG165" i="3"/>
  <c r="BC165" i="3"/>
  <c r="AY165" i="3"/>
  <c r="AU165" i="3"/>
  <c r="AQ165" i="3"/>
  <c r="AM165" i="3"/>
  <c r="AI165" i="3"/>
  <c r="AE165" i="3"/>
  <c r="AA165" i="3"/>
  <c r="W165" i="3"/>
  <c r="S165" i="3"/>
  <c r="O165" i="3"/>
  <c r="BH165" i="3"/>
  <c r="BD165" i="3"/>
  <c r="AZ165" i="3"/>
  <c r="AV165" i="3"/>
  <c r="AR165" i="3"/>
  <c r="AN165" i="3"/>
  <c r="AJ165" i="3"/>
  <c r="AF165" i="3"/>
  <c r="AB165" i="3"/>
  <c r="X165" i="3"/>
  <c r="T165" i="3"/>
  <c r="P165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L170" i="3"/>
  <c r="BJ172" i="3"/>
  <c r="BK172" i="3"/>
  <c r="BL174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N176" i="3"/>
  <c r="BL178" i="3"/>
  <c r="BJ180" i="3"/>
  <c r="BK180" i="3"/>
  <c r="BG181" i="3"/>
  <c r="BC181" i="3"/>
  <c r="AY181" i="3"/>
  <c r="AU181" i="3"/>
  <c r="AQ181" i="3"/>
  <c r="AM181" i="3"/>
  <c r="AI181" i="3"/>
  <c r="AE181" i="3"/>
  <c r="AA181" i="3"/>
  <c r="W181" i="3"/>
  <c r="S181" i="3"/>
  <c r="O181" i="3"/>
  <c r="BH181" i="3"/>
  <c r="BD181" i="3"/>
  <c r="AZ181" i="3"/>
  <c r="AV181" i="3"/>
  <c r="AR181" i="3"/>
  <c r="AN181" i="3"/>
  <c r="AJ181" i="3"/>
  <c r="AF181" i="3"/>
  <c r="AB181" i="3"/>
  <c r="X181" i="3"/>
  <c r="T181" i="3"/>
  <c r="P181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M185" i="3"/>
  <c r="BL185" i="3"/>
  <c r="BM186" i="3"/>
  <c r="BJ186" i="3"/>
  <c r="BK186" i="3"/>
  <c r="BK187" i="3"/>
  <c r="BJ187" i="3"/>
  <c r="BM187" i="3"/>
  <c r="BL187" i="3"/>
  <c r="BJ188" i="3"/>
  <c r="BK188" i="3"/>
  <c r="BM189" i="3"/>
  <c r="BL189" i="3"/>
  <c r="BM190" i="3"/>
  <c r="BJ190" i="3"/>
  <c r="BK190" i="3"/>
  <c r="BK191" i="3"/>
  <c r="BJ191" i="3"/>
  <c r="BM191" i="3"/>
  <c r="BL191" i="3"/>
  <c r="BE123" i="3"/>
  <c r="AW123" i="3"/>
  <c r="AO123" i="3"/>
  <c r="AG123" i="3"/>
  <c r="Y123" i="3"/>
  <c r="Q123" i="3"/>
  <c r="BG123" i="3"/>
  <c r="AY123" i="3"/>
  <c r="AQ123" i="3"/>
  <c r="AI123" i="3"/>
  <c r="AA123" i="3"/>
  <c r="S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BG127" i="3"/>
  <c r="AY127" i="3"/>
  <c r="AQ127" i="3"/>
  <c r="AI127" i="3"/>
  <c r="AA127" i="3"/>
  <c r="S127" i="3"/>
  <c r="BI127" i="3"/>
  <c r="BA127" i="3"/>
  <c r="AS127" i="3"/>
  <c r="AK127" i="3"/>
  <c r="AC127" i="3"/>
  <c r="U127" i="3"/>
  <c r="M127" i="3"/>
  <c r="BF127" i="3"/>
  <c r="BB127" i="3"/>
  <c r="AX127" i="3"/>
  <c r="AT127" i="3"/>
  <c r="AP127" i="3"/>
  <c r="AL127" i="3"/>
  <c r="AH127" i="3"/>
  <c r="AD127" i="3"/>
  <c r="Z127" i="3"/>
  <c r="V127" i="3"/>
  <c r="R127" i="3"/>
  <c r="N127" i="3"/>
  <c r="BE131" i="3"/>
  <c r="AW131" i="3"/>
  <c r="AO131" i="3"/>
  <c r="AG131" i="3"/>
  <c r="Y131" i="3"/>
  <c r="Q131" i="3"/>
  <c r="BG131" i="3"/>
  <c r="AY131" i="3"/>
  <c r="AQ131" i="3"/>
  <c r="AI131" i="3"/>
  <c r="AA131" i="3"/>
  <c r="S131" i="3"/>
  <c r="BH131" i="3"/>
  <c r="BD131" i="3"/>
  <c r="AZ131" i="3"/>
  <c r="AV131" i="3"/>
  <c r="AR131" i="3"/>
  <c r="AN131" i="3"/>
  <c r="AJ131" i="3"/>
  <c r="AF131" i="3"/>
  <c r="AB131" i="3"/>
  <c r="X131" i="3"/>
  <c r="T131" i="3"/>
  <c r="P131" i="3"/>
  <c r="BI138" i="3"/>
  <c r="BE138" i="3"/>
  <c r="BA138" i="3"/>
  <c r="AW138" i="3"/>
  <c r="AS138" i="3"/>
  <c r="AO138" i="3"/>
  <c r="AK138" i="3"/>
  <c r="AG138" i="3"/>
  <c r="AC138" i="3"/>
  <c r="Y138" i="3"/>
  <c r="U138" i="3"/>
  <c r="Q138" i="3"/>
  <c r="M138" i="3"/>
  <c r="BF138" i="3"/>
  <c r="BB138" i="3"/>
  <c r="AX138" i="3"/>
  <c r="AT138" i="3"/>
  <c r="AP138" i="3"/>
  <c r="AL138" i="3"/>
  <c r="AH138" i="3"/>
  <c r="AD138" i="3"/>
  <c r="Z138" i="3"/>
  <c r="V138" i="3"/>
  <c r="R138" i="3"/>
  <c r="N138" i="3"/>
  <c r="BF143" i="3"/>
  <c r="BB143" i="3"/>
  <c r="AX143" i="3"/>
  <c r="AT143" i="3"/>
  <c r="AP143" i="3"/>
  <c r="AL143" i="3"/>
  <c r="AH143" i="3"/>
  <c r="AD143" i="3"/>
  <c r="Z143" i="3"/>
  <c r="V143" i="3"/>
  <c r="R143" i="3"/>
  <c r="N143" i="3"/>
  <c r="BG143" i="3"/>
  <c r="BC143" i="3"/>
  <c r="AY143" i="3"/>
  <c r="AU143" i="3"/>
  <c r="AQ143" i="3"/>
  <c r="AM143" i="3"/>
  <c r="AI143" i="3"/>
  <c r="AE143" i="3"/>
  <c r="AA143" i="3"/>
  <c r="W143" i="3"/>
  <c r="S143" i="3"/>
  <c r="O143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5" i="3"/>
  <c r="BC155" i="3"/>
  <c r="AY155" i="3"/>
  <c r="AU155" i="3"/>
  <c r="AQ155" i="3"/>
  <c r="AM155" i="3"/>
  <c r="AI155" i="3"/>
  <c r="AE155" i="3"/>
  <c r="AA155" i="3"/>
  <c r="W155" i="3"/>
  <c r="S155" i="3"/>
  <c r="O155" i="3"/>
  <c r="BH155" i="3"/>
  <c r="BD155" i="3"/>
  <c r="AZ155" i="3"/>
  <c r="AV155" i="3"/>
  <c r="AR155" i="3"/>
  <c r="AN155" i="3"/>
  <c r="AJ155" i="3"/>
  <c r="AF155" i="3"/>
  <c r="AB155" i="3"/>
  <c r="X155" i="3"/>
  <c r="T155" i="3"/>
  <c r="P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N160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7" i="3"/>
  <c r="BE177" i="3"/>
  <c r="BA177" i="3"/>
  <c r="AW177" i="3"/>
  <c r="AS177" i="3"/>
  <c r="AO177" i="3"/>
  <c r="AK177" i="3"/>
  <c r="AG177" i="3"/>
  <c r="AC177" i="3"/>
  <c r="Y177" i="3"/>
  <c r="U177" i="3"/>
  <c r="Q177" i="3"/>
  <c r="M177" i="3"/>
  <c r="BF177" i="3"/>
  <c r="BB177" i="3"/>
  <c r="AX177" i="3"/>
  <c r="AT177" i="3"/>
  <c r="AP177" i="3"/>
  <c r="AL177" i="3"/>
  <c r="AH177" i="3"/>
  <c r="AD177" i="3"/>
  <c r="Z177" i="3"/>
  <c r="V177" i="3"/>
  <c r="R177" i="3"/>
  <c r="N177" i="3"/>
  <c r="BD125" i="3"/>
  <c r="AV125" i="3"/>
  <c r="AN125" i="3"/>
  <c r="AF125" i="3"/>
  <c r="X125" i="3"/>
  <c r="P125" i="3"/>
  <c r="BB125" i="3"/>
  <c r="AT125" i="3"/>
  <c r="AL125" i="3"/>
  <c r="AD125" i="3"/>
  <c r="V125" i="3"/>
  <c r="N125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F129" i="3"/>
  <c r="AX129" i="3"/>
  <c r="AP129" i="3"/>
  <c r="AH129" i="3"/>
  <c r="Z129" i="3"/>
  <c r="R129" i="3"/>
  <c r="BH129" i="3"/>
  <c r="AZ129" i="3"/>
  <c r="AR129" i="3"/>
  <c r="AJ129" i="3"/>
  <c r="AB129" i="3"/>
  <c r="T129" i="3"/>
  <c r="BI129" i="3"/>
  <c r="BE129" i="3"/>
  <c r="BA129" i="3"/>
  <c r="AW129" i="3"/>
  <c r="AS129" i="3"/>
  <c r="AO129" i="3"/>
  <c r="AK129" i="3"/>
  <c r="AG129" i="3"/>
  <c r="AC129" i="3"/>
  <c r="Y129" i="3"/>
  <c r="U129" i="3"/>
  <c r="Q129" i="3"/>
  <c r="M129" i="3"/>
  <c r="BG141" i="3"/>
  <c r="BC141" i="3"/>
  <c r="AY141" i="3"/>
  <c r="AU141" i="3"/>
  <c r="AQ141" i="3"/>
  <c r="AM141" i="3"/>
  <c r="AI141" i="3"/>
  <c r="AE141" i="3"/>
  <c r="AA141" i="3"/>
  <c r="W141" i="3"/>
  <c r="S141" i="3"/>
  <c r="O141" i="3"/>
  <c r="BH141" i="3"/>
  <c r="BD141" i="3"/>
  <c r="AZ141" i="3"/>
  <c r="AV141" i="3"/>
  <c r="AR141" i="3"/>
  <c r="AN141" i="3"/>
  <c r="AJ141" i="3"/>
  <c r="AF141" i="3"/>
  <c r="AB141" i="3"/>
  <c r="X141" i="3"/>
  <c r="T141" i="3"/>
  <c r="P141" i="3"/>
  <c r="BH153" i="3"/>
  <c r="BD153" i="3"/>
  <c r="AZ153" i="3"/>
  <c r="AV153" i="3"/>
  <c r="AR153" i="3"/>
  <c r="AN153" i="3"/>
  <c r="AJ153" i="3"/>
  <c r="AF153" i="3"/>
  <c r="AB153" i="3"/>
  <c r="X153" i="3"/>
  <c r="T153" i="3"/>
  <c r="P153" i="3"/>
  <c r="BI153" i="3"/>
  <c r="BE153" i="3"/>
  <c r="BA153" i="3"/>
  <c r="AW153" i="3"/>
  <c r="AS153" i="3"/>
  <c r="AO153" i="3"/>
  <c r="AK153" i="3"/>
  <c r="AG153" i="3"/>
  <c r="AC153" i="3"/>
  <c r="Y153" i="3"/>
  <c r="U153" i="3"/>
  <c r="Q153" i="3"/>
  <c r="M153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P164" i="3"/>
  <c r="BI173" i="3"/>
  <c r="BE173" i="3"/>
  <c r="BA173" i="3"/>
  <c r="AW173" i="3"/>
  <c r="AS173" i="3"/>
  <c r="AO173" i="3"/>
  <c r="AK173" i="3"/>
  <c r="AG173" i="3"/>
  <c r="AC173" i="3"/>
  <c r="Y173" i="3"/>
  <c r="U173" i="3"/>
  <c r="Q173" i="3"/>
  <c r="M173" i="3"/>
  <c r="BF173" i="3"/>
  <c r="BB173" i="3"/>
  <c r="AX173" i="3"/>
  <c r="AT173" i="3"/>
  <c r="AP173" i="3"/>
  <c r="AL173" i="3"/>
  <c r="AH173" i="3"/>
  <c r="AD173" i="3"/>
  <c r="Z173" i="3"/>
  <c r="V173" i="3"/>
  <c r="R173" i="3"/>
  <c r="N173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O204" i="3"/>
  <c r="S204" i="3"/>
  <c r="W204" i="3"/>
  <c r="AA204" i="3"/>
  <c r="AE204" i="3"/>
  <c r="AI204" i="3"/>
  <c r="AM204" i="3"/>
  <c r="AQ204" i="3"/>
  <c r="AU204" i="3"/>
  <c r="AY204" i="3"/>
  <c r="BC204" i="3"/>
  <c r="BG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BE101" i="3"/>
  <c r="AW101" i="3"/>
  <c r="AO101" i="3"/>
  <c r="AG101" i="3"/>
  <c r="Y101" i="3"/>
  <c r="Q101" i="3"/>
  <c r="BG101" i="3"/>
  <c r="AY101" i="3"/>
  <c r="AQ101" i="3"/>
  <c r="AI101" i="3"/>
  <c r="AA101" i="3"/>
  <c r="S101" i="3"/>
  <c r="BH101" i="3"/>
  <c r="BD101" i="3"/>
  <c r="AZ101" i="3"/>
  <c r="AV101" i="3"/>
  <c r="AR101" i="3"/>
  <c r="AN101" i="3"/>
  <c r="AJ101" i="3"/>
  <c r="AF101" i="3"/>
  <c r="AB101" i="3"/>
  <c r="X101" i="3"/>
  <c r="T101" i="3"/>
  <c r="BB102" i="3"/>
  <c r="AT102" i="3"/>
  <c r="AL102" i="3"/>
  <c r="AD102" i="3"/>
  <c r="V102" i="3"/>
  <c r="N102" i="3"/>
  <c r="BD102" i="3"/>
  <c r="AV102" i="3"/>
  <c r="AN102" i="3"/>
  <c r="AF102" i="3"/>
  <c r="X102" i="3"/>
  <c r="P102" i="3"/>
  <c r="BG102" i="3"/>
  <c r="BC102" i="3"/>
  <c r="AY102" i="3"/>
  <c r="AU102" i="3"/>
  <c r="AQ102" i="3"/>
  <c r="AM102" i="3"/>
  <c r="AI102" i="3"/>
  <c r="AE102" i="3"/>
  <c r="AA102" i="3"/>
  <c r="W102" i="3"/>
  <c r="S102" i="3"/>
  <c r="BN104" i="3"/>
  <c r="BL106" i="3"/>
  <c r="BN108" i="3"/>
  <c r="BN112" i="3"/>
  <c r="BK114" i="3"/>
  <c r="BJ114" i="3"/>
  <c r="BM114" i="3"/>
  <c r="BL114" i="3"/>
  <c r="BM116" i="3"/>
  <c r="BK116" i="3"/>
  <c r="BJ116" i="3"/>
  <c r="BK118" i="3"/>
  <c r="BJ118" i="3"/>
  <c r="BM118" i="3"/>
  <c r="BL118" i="3"/>
  <c r="BL120" i="3"/>
  <c r="BK120" i="3"/>
  <c r="BJ120" i="3"/>
  <c r="BK122" i="3"/>
  <c r="BJ122" i="3"/>
  <c r="BM122" i="3"/>
  <c r="BL122" i="3"/>
  <c r="BF103" i="3"/>
  <c r="AX103" i="3"/>
  <c r="AP103" i="3"/>
  <c r="AH103" i="3"/>
  <c r="Z103" i="3"/>
  <c r="R103" i="3"/>
  <c r="BH103" i="3"/>
  <c r="AZ103" i="3"/>
  <c r="AR103" i="3"/>
  <c r="AJ103" i="3"/>
  <c r="AB103" i="3"/>
  <c r="T103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BD107" i="3"/>
  <c r="AV107" i="3"/>
  <c r="AN107" i="3"/>
  <c r="AF107" i="3"/>
  <c r="X107" i="3"/>
  <c r="P107" i="3"/>
  <c r="BB107" i="3"/>
  <c r="AT107" i="3"/>
  <c r="AL107" i="3"/>
  <c r="AD107" i="3"/>
  <c r="V107" i="3"/>
  <c r="N107" i="3"/>
  <c r="BG107" i="3"/>
  <c r="BC107" i="3"/>
  <c r="AY107" i="3"/>
  <c r="AU107" i="3"/>
  <c r="AQ107" i="3"/>
  <c r="AM107" i="3"/>
  <c r="AI107" i="3"/>
  <c r="AE107" i="3"/>
  <c r="AA107" i="3"/>
  <c r="W107" i="3"/>
  <c r="S107" i="3"/>
  <c r="BF111" i="3"/>
  <c r="AX111" i="3"/>
  <c r="AP111" i="3"/>
  <c r="AH111" i="3"/>
  <c r="Z111" i="3"/>
  <c r="R111" i="3"/>
  <c r="BH111" i="3"/>
  <c r="AZ111" i="3"/>
  <c r="AR111" i="3"/>
  <c r="AJ111" i="3"/>
  <c r="AB111" i="3"/>
  <c r="T111" i="3"/>
  <c r="BI111" i="3"/>
  <c r="BE111" i="3"/>
  <c r="BA111" i="3"/>
  <c r="AW111" i="3"/>
  <c r="AS111" i="3"/>
  <c r="AO111" i="3"/>
  <c r="AK111" i="3"/>
  <c r="AG111" i="3"/>
  <c r="AC111" i="3"/>
  <c r="Y111" i="3"/>
  <c r="U111" i="3"/>
  <c r="Q111" i="3"/>
  <c r="BE115" i="3"/>
  <c r="AW115" i="3"/>
  <c r="AO115" i="3"/>
  <c r="AG115" i="3"/>
  <c r="BG115" i="3"/>
  <c r="AY115" i="3"/>
  <c r="AQ115" i="3"/>
  <c r="AI115" i="3"/>
  <c r="AA115" i="3"/>
  <c r="W115" i="3"/>
  <c r="S115" i="3"/>
  <c r="O115" i="3"/>
  <c r="BH115" i="3"/>
  <c r="BD115" i="3"/>
  <c r="AZ115" i="3"/>
  <c r="AV115" i="3"/>
  <c r="AR115" i="3"/>
  <c r="AN115" i="3"/>
  <c r="AJ115" i="3"/>
  <c r="AF115" i="3"/>
  <c r="AB115" i="3"/>
  <c r="X115" i="3"/>
  <c r="T115" i="3"/>
  <c r="BG119" i="3"/>
  <c r="AY119" i="3"/>
  <c r="AQ119" i="3"/>
  <c r="AI119" i="3"/>
  <c r="AA119" i="3"/>
  <c r="S119" i="3"/>
  <c r="BI119" i="3"/>
  <c r="BA119" i="3"/>
  <c r="AS119" i="3"/>
  <c r="AK119" i="3"/>
  <c r="AC119" i="3"/>
  <c r="U119" i="3"/>
  <c r="M119" i="3"/>
  <c r="BF119" i="3"/>
  <c r="BB119" i="3"/>
  <c r="AX119" i="3"/>
  <c r="AT119" i="3"/>
  <c r="AP119" i="3"/>
  <c r="AL119" i="3"/>
  <c r="AH119" i="3"/>
  <c r="AD119" i="3"/>
  <c r="Z119" i="3"/>
  <c r="V119" i="3"/>
  <c r="R119" i="3"/>
  <c r="BL124" i="3"/>
  <c r="BN126" i="3"/>
  <c r="BM128" i="3"/>
  <c r="BD130" i="3"/>
  <c r="AV130" i="3"/>
  <c r="AN130" i="3"/>
  <c r="AF130" i="3"/>
  <c r="X130" i="3"/>
  <c r="P130" i="3"/>
  <c r="BB130" i="3"/>
  <c r="AT130" i="3"/>
  <c r="AL130" i="3"/>
  <c r="AD130" i="3"/>
  <c r="V130" i="3"/>
  <c r="N130" i="3"/>
  <c r="BG130" i="3"/>
  <c r="BC130" i="3"/>
  <c r="AY130" i="3"/>
  <c r="AU130" i="3"/>
  <c r="AQ130" i="3"/>
  <c r="AM130" i="3"/>
  <c r="AI130" i="3"/>
  <c r="AE130" i="3"/>
  <c r="AA130" i="3"/>
  <c r="W130" i="3"/>
  <c r="S130" i="3"/>
  <c r="BC132" i="3"/>
  <c r="AU132" i="3"/>
  <c r="AM132" i="3"/>
  <c r="AE132" i="3"/>
  <c r="W132" i="3"/>
  <c r="O132" i="3"/>
  <c r="BE132" i="3"/>
  <c r="AW132" i="3"/>
  <c r="AO132" i="3"/>
  <c r="AG132" i="3"/>
  <c r="Y132" i="3"/>
  <c r="Q132" i="3"/>
  <c r="BH132" i="3"/>
  <c r="BD132" i="3"/>
  <c r="AZ132" i="3"/>
  <c r="AV132" i="3"/>
  <c r="AR132" i="3"/>
  <c r="AN132" i="3"/>
  <c r="AJ132" i="3"/>
  <c r="AF132" i="3"/>
  <c r="AB132" i="3"/>
  <c r="X132" i="3"/>
  <c r="T132" i="3"/>
  <c r="BG134" i="3"/>
  <c r="BC134" i="3"/>
  <c r="AY134" i="3"/>
  <c r="AU134" i="3"/>
  <c r="AQ134" i="3"/>
  <c r="AM134" i="3"/>
  <c r="AI134" i="3"/>
  <c r="AE134" i="3"/>
  <c r="Z134" i="3"/>
  <c r="R134" i="3"/>
  <c r="BH134" i="3"/>
  <c r="BD134" i="3"/>
  <c r="AZ134" i="3"/>
  <c r="AV134" i="3"/>
  <c r="AR134" i="3"/>
  <c r="AN134" i="3"/>
  <c r="AJ134" i="3"/>
  <c r="AF134" i="3"/>
  <c r="AB134" i="3"/>
  <c r="T134" i="3"/>
  <c r="AA134" i="3"/>
  <c r="W134" i="3"/>
  <c r="S13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K146" i="3"/>
  <c r="BN146" i="3"/>
  <c r="BJ148" i="3"/>
  <c r="BM148" i="3"/>
  <c r="BL14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G151" i="3"/>
  <c r="BB151" i="3"/>
  <c r="BF151" i="3"/>
  <c r="AZ151" i="3"/>
  <c r="AV151" i="3"/>
  <c r="AR151" i="3"/>
  <c r="AN151" i="3"/>
  <c r="AJ151" i="3"/>
  <c r="AF151" i="3"/>
  <c r="AB151" i="3"/>
  <c r="X151" i="3"/>
  <c r="T151" i="3"/>
  <c r="P151" i="3"/>
  <c r="BC151" i="3"/>
  <c r="AY151" i="3"/>
  <c r="AU151" i="3"/>
  <c r="AQ151" i="3"/>
  <c r="AM151" i="3"/>
  <c r="AI151" i="3"/>
  <c r="AE151" i="3"/>
  <c r="AA151" i="3"/>
  <c r="W151" i="3"/>
  <c r="S151" i="3"/>
  <c r="BN154" i="3"/>
  <c r="BK154" i="3"/>
  <c r="BM156" i="3"/>
  <c r="BF157" i="3"/>
  <c r="BB157" i="3"/>
  <c r="AX157" i="3"/>
  <c r="AT157" i="3"/>
  <c r="AP157" i="3"/>
  <c r="AL157" i="3"/>
  <c r="AH157" i="3"/>
  <c r="AD157" i="3"/>
  <c r="Z157" i="3"/>
  <c r="V157" i="3"/>
  <c r="R157" i="3"/>
  <c r="N157" i="3"/>
  <c r="BG157" i="3"/>
  <c r="BC157" i="3"/>
  <c r="AY157" i="3"/>
  <c r="AU157" i="3"/>
  <c r="AQ157" i="3"/>
  <c r="AM157" i="3"/>
  <c r="AI157" i="3"/>
  <c r="AE157" i="3"/>
  <c r="AA157" i="3"/>
  <c r="W157" i="3"/>
  <c r="S157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71" i="3"/>
  <c r="O171" i="3"/>
  <c r="Q171" i="3"/>
  <c r="S171" i="3"/>
  <c r="U171" i="3"/>
  <c r="W171" i="3"/>
  <c r="Y171" i="3"/>
  <c r="AA171" i="3"/>
  <c r="AC171" i="3"/>
  <c r="AE171" i="3"/>
  <c r="AG171" i="3"/>
  <c r="AI171" i="3"/>
  <c r="AK171" i="3"/>
  <c r="AM171" i="3"/>
  <c r="AO171" i="3"/>
  <c r="AQ171" i="3"/>
  <c r="AS171" i="3"/>
  <c r="AU171" i="3"/>
  <c r="AW171" i="3"/>
  <c r="AY171" i="3"/>
  <c r="BA171" i="3"/>
  <c r="BC171" i="3"/>
  <c r="BE171" i="3"/>
  <c r="BG171" i="3"/>
  <c r="BI171" i="3"/>
  <c r="N171" i="3"/>
  <c r="P171" i="3"/>
  <c r="R171" i="3"/>
  <c r="T171" i="3"/>
  <c r="V171" i="3"/>
  <c r="X171" i="3"/>
  <c r="Z171" i="3"/>
  <c r="AB171" i="3"/>
  <c r="AD171" i="3"/>
  <c r="AF171" i="3"/>
  <c r="AH171" i="3"/>
  <c r="AJ171" i="3"/>
  <c r="AL171" i="3"/>
  <c r="AN171" i="3"/>
  <c r="AP171" i="3"/>
  <c r="AR171" i="3"/>
  <c r="AT171" i="3"/>
  <c r="AV171" i="3"/>
  <c r="AX171" i="3"/>
  <c r="AZ171" i="3"/>
  <c r="BB171" i="3"/>
  <c r="BD171" i="3"/>
  <c r="BF171" i="3"/>
  <c r="BH171" i="3"/>
  <c r="M179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BI179" i="3"/>
  <c r="N179" i="3"/>
  <c r="P179" i="3"/>
  <c r="R179" i="3"/>
  <c r="T179" i="3"/>
  <c r="V179" i="3"/>
  <c r="X179" i="3"/>
  <c r="Z179" i="3"/>
  <c r="AB179" i="3"/>
  <c r="AD179" i="3"/>
  <c r="AF179" i="3"/>
  <c r="AH179" i="3"/>
  <c r="AJ179" i="3"/>
  <c r="AL179" i="3"/>
  <c r="AN179" i="3"/>
  <c r="AP179" i="3"/>
  <c r="AR179" i="3"/>
  <c r="AT179" i="3"/>
  <c r="AV179" i="3"/>
  <c r="AX179" i="3"/>
  <c r="AZ179" i="3"/>
  <c r="BB179" i="3"/>
  <c r="BD179" i="3"/>
  <c r="BF179" i="3"/>
  <c r="BH179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BI105" i="3"/>
  <c r="BA105" i="3"/>
  <c r="AS105" i="3"/>
  <c r="AK105" i="3"/>
  <c r="AC105" i="3"/>
  <c r="U105" i="3"/>
  <c r="M105" i="3"/>
  <c r="BC105" i="3"/>
  <c r="AU105" i="3"/>
  <c r="AM105" i="3"/>
  <c r="AE105" i="3"/>
  <c r="W105" i="3"/>
  <c r="O105" i="3"/>
  <c r="BF105" i="3"/>
  <c r="BB105" i="3"/>
  <c r="AX105" i="3"/>
  <c r="AT105" i="3"/>
  <c r="AP105" i="3"/>
  <c r="AL105" i="3"/>
  <c r="AH105" i="3"/>
  <c r="AD105" i="3"/>
  <c r="Z105" i="3"/>
  <c r="V105" i="3"/>
  <c r="R105" i="3"/>
  <c r="BC109" i="3"/>
  <c r="AU109" i="3"/>
  <c r="AM109" i="3"/>
  <c r="AE109" i="3"/>
  <c r="W109" i="3"/>
  <c r="O109" i="3"/>
  <c r="BE109" i="3"/>
  <c r="AW109" i="3"/>
  <c r="AO109" i="3"/>
  <c r="AG109" i="3"/>
  <c r="Y109" i="3"/>
  <c r="Q109" i="3"/>
  <c r="BH109" i="3"/>
  <c r="BD109" i="3"/>
  <c r="AZ109" i="3"/>
  <c r="AV109" i="3"/>
  <c r="AR109" i="3"/>
  <c r="AN109" i="3"/>
  <c r="AJ109" i="3"/>
  <c r="AF109" i="3"/>
  <c r="AB109" i="3"/>
  <c r="X109" i="3"/>
  <c r="T109" i="3"/>
  <c r="BH113" i="3"/>
  <c r="BD113" i="3"/>
  <c r="AZ113" i="3"/>
  <c r="AV113" i="3"/>
  <c r="AR113" i="3"/>
  <c r="AK113" i="3"/>
  <c r="AC113" i="3"/>
  <c r="U113" i="3"/>
  <c r="M113" i="3"/>
  <c r="BG113" i="3"/>
  <c r="BC113" i="3"/>
  <c r="AY113" i="3"/>
  <c r="AU113" i="3"/>
  <c r="AQ113" i="3"/>
  <c r="AI113" i="3"/>
  <c r="AA113" i="3"/>
  <c r="S113" i="3"/>
  <c r="AP113" i="3"/>
  <c r="AL113" i="3"/>
  <c r="AH113" i="3"/>
  <c r="AD113" i="3"/>
  <c r="Z113" i="3"/>
  <c r="V113" i="3"/>
  <c r="R113" i="3"/>
  <c r="BD117" i="3"/>
  <c r="AV117" i="3"/>
  <c r="AN117" i="3"/>
  <c r="AF117" i="3"/>
  <c r="X117" i="3"/>
  <c r="P117" i="3"/>
  <c r="BB117" i="3"/>
  <c r="AT117" i="3"/>
  <c r="AL117" i="3"/>
  <c r="AD117" i="3"/>
  <c r="V117" i="3"/>
  <c r="N117" i="3"/>
  <c r="BG117" i="3"/>
  <c r="BC117" i="3"/>
  <c r="AY117" i="3"/>
  <c r="AU117" i="3"/>
  <c r="AQ117" i="3"/>
  <c r="AM117" i="3"/>
  <c r="AI117" i="3"/>
  <c r="AE117" i="3"/>
  <c r="AA117" i="3"/>
  <c r="W117" i="3"/>
  <c r="S117" i="3"/>
  <c r="BF121" i="3"/>
  <c r="AX121" i="3"/>
  <c r="AP121" i="3"/>
  <c r="AH121" i="3"/>
  <c r="Z121" i="3"/>
  <c r="R121" i="3"/>
  <c r="BH121" i="3"/>
  <c r="AZ121" i="3"/>
  <c r="AR121" i="3"/>
  <c r="AJ121" i="3"/>
  <c r="AB121" i="3"/>
  <c r="T121" i="3"/>
  <c r="BI121" i="3"/>
  <c r="BE121" i="3"/>
  <c r="BA121" i="3"/>
  <c r="AW121" i="3"/>
  <c r="AS121" i="3"/>
  <c r="AO121" i="3"/>
  <c r="AK121" i="3"/>
  <c r="AG121" i="3"/>
  <c r="AC121" i="3"/>
  <c r="Y121" i="3"/>
  <c r="U121" i="3"/>
  <c r="Q121" i="3"/>
  <c r="BD133" i="3"/>
  <c r="AV133" i="3"/>
  <c r="AN133" i="3"/>
  <c r="AF133" i="3"/>
  <c r="X133" i="3"/>
  <c r="P133" i="3"/>
  <c r="BB133" i="3"/>
  <c r="AT133" i="3"/>
  <c r="AL133" i="3"/>
  <c r="AD133" i="3"/>
  <c r="V133" i="3"/>
  <c r="N133" i="3"/>
  <c r="BG133" i="3"/>
  <c r="BC133" i="3"/>
  <c r="AY133" i="3"/>
  <c r="AU133" i="3"/>
  <c r="AQ133" i="3"/>
  <c r="AM133" i="3"/>
  <c r="AI133" i="3"/>
  <c r="AE133" i="3"/>
  <c r="AA133" i="3"/>
  <c r="W133" i="3"/>
  <c r="S133" i="3"/>
  <c r="BF135" i="3"/>
  <c r="BB135" i="3"/>
  <c r="AX135" i="3"/>
  <c r="AT135" i="3"/>
  <c r="AP135" i="3"/>
  <c r="AL135" i="3"/>
  <c r="AH135" i="3"/>
  <c r="AD135" i="3"/>
  <c r="Z135" i="3"/>
  <c r="V135" i="3"/>
  <c r="R135" i="3"/>
  <c r="N135" i="3"/>
  <c r="BG135" i="3"/>
  <c r="BC135" i="3"/>
  <c r="AY135" i="3"/>
  <c r="AU135" i="3"/>
  <c r="AQ135" i="3"/>
  <c r="AM135" i="3"/>
  <c r="AI135" i="3"/>
  <c r="AE135" i="3"/>
  <c r="AA135" i="3"/>
  <c r="W135" i="3"/>
  <c r="S135" i="3"/>
  <c r="BJ137" i="3"/>
  <c r="BN137" i="3"/>
  <c r="BL139" i="3"/>
  <c r="BN142" i="3"/>
  <c r="BK142" i="3"/>
  <c r="BJ142" i="3"/>
  <c r="BJ144" i="3"/>
  <c r="BM144" i="3"/>
  <c r="BL144" i="3"/>
  <c r="BG145" i="3"/>
  <c r="BC145" i="3"/>
  <c r="AY145" i="3"/>
  <c r="AU145" i="3"/>
  <c r="AQ145" i="3"/>
  <c r="AM145" i="3"/>
  <c r="AI145" i="3"/>
  <c r="AE145" i="3"/>
  <c r="AA145" i="3"/>
  <c r="W145" i="3"/>
  <c r="S145" i="3"/>
  <c r="O145" i="3"/>
  <c r="BH145" i="3"/>
  <c r="BD145" i="3"/>
  <c r="AZ145" i="3"/>
  <c r="AV145" i="3"/>
  <c r="AR145" i="3"/>
  <c r="AN145" i="3"/>
  <c r="AJ145" i="3"/>
  <c r="AF145" i="3"/>
  <c r="AB145" i="3"/>
  <c r="X145" i="3"/>
  <c r="T145" i="3"/>
  <c r="BK150" i="3"/>
  <c r="BN150" i="3"/>
  <c r="BJ152" i="3"/>
  <c r="BM152" i="3"/>
  <c r="BL152" i="3"/>
  <c r="BD158" i="3"/>
  <c r="AZ158" i="3"/>
  <c r="AV158" i="3"/>
  <c r="AR158" i="3"/>
  <c r="AN158" i="3"/>
  <c r="AJ158" i="3"/>
  <c r="AF158" i="3"/>
  <c r="AB158" i="3"/>
  <c r="X158" i="3"/>
  <c r="T158" i="3"/>
  <c r="P158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BI161" i="3"/>
  <c r="BE161" i="3"/>
  <c r="BA161" i="3"/>
  <c r="AW161" i="3"/>
  <c r="AS161" i="3"/>
  <c r="AO161" i="3"/>
  <c r="AK161" i="3"/>
  <c r="AG161" i="3"/>
  <c r="AC161" i="3"/>
  <c r="Y161" i="3"/>
  <c r="U161" i="3"/>
  <c r="Q161" i="3"/>
  <c r="M161" i="3"/>
  <c r="BF161" i="3"/>
  <c r="BB161" i="3"/>
  <c r="AX161" i="3"/>
  <c r="AT161" i="3"/>
  <c r="AP161" i="3"/>
  <c r="AL161" i="3"/>
  <c r="AH161" i="3"/>
  <c r="AD161" i="3"/>
  <c r="Z161" i="3"/>
  <c r="V161" i="3"/>
  <c r="R161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BI165" i="3"/>
  <c r="BE165" i="3"/>
  <c r="BA165" i="3"/>
  <c r="AW165" i="3"/>
  <c r="AS165" i="3"/>
  <c r="AO165" i="3"/>
  <c r="AK165" i="3"/>
  <c r="AG165" i="3"/>
  <c r="AC165" i="3"/>
  <c r="Y165" i="3"/>
  <c r="U165" i="3"/>
  <c r="Q165" i="3"/>
  <c r="M165" i="3"/>
  <c r="BF165" i="3"/>
  <c r="BB165" i="3"/>
  <c r="AX165" i="3"/>
  <c r="AT165" i="3"/>
  <c r="AP165" i="3"/>
  <c r="AL165" i="3"/>
  <c r="AH165" i="3"/>
  <c r="AD165" i="3"/>
  <c r="Z165" i="3"/>
  <c r="V165" i="3"/>
  <c r="R165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M170" i="3"/>
  <c r="BJ170" i="3"/>
  <c r="BK170" i="3"/>
  <c r="BL172" i="3"/>
  <c r="BM172" i="3"/>
  <c r="BM174" i="3"/>
  <c r="BJ174" i="3"/>
  <c r="BK174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BM178" i="3"/>
  <c r="BJ178" i="3"/>
  <c r="BK178" i="3"/>
  <c r="BL180" i="3"/>
  <c r="BM180" i="3"/>
  <c r="BI181" i="3"/>
  <c r="BE181" i="3"/>
  <c r="BA181" i="3"/>
  <c r="AW181" i="3"/>
  <c r="AS181" i="3"/>
  <c r="AO181" i="3"/>
  <c r="AK181" i="3"/>
  <c r="AG181" i="3"/>
  <c r="AC181" i="3"/>
  <c r="Y181" i="3"/>
  <c r="U181" i="3"/>
  <c r="Q181" i="3"/>
  <c r="M181" i="3"/>
  <c r="BF181" i="3"/>
  <c r="BB181" i="3"/>
  <c r="AX181" i="3"/>
  <c r="AT181" i="3"/>
  <c r="AP181" i="3"/>
  <c r="AL181" i="3"/>
  <c r="AH181" i="3"/>
  <c r="AD181" i="3"/>
  <c r="Z181" i="3"/>
  <c r="V181" i="3"/>
  <c r="R181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N185" i="3"/>
  <c r="BK185" i="3"/>
  <c r="BJ185" i="3"/>
  <c r="BL186" i="3"/>
  <c r="BN187" i="3"/>
  <c r="BL188" i="3"/>
  <c r="BM188" i="3"/>
  <c r="BN189" i="3"/>
  <c r="BK189" i="3"/>
  <c r="BJ189" i="3"/>
  <c r="BL190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BA200" i="3"/>
  <c r="BE200" i="3"/>
  <c r="BI200" i="3"/>
  <c r="AY200" i="3"/>
  <c r="BC200" i="3"/>
  <c r="BG200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BI205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I123" i="3"/>
  <c r="BA123" i="3"/>
  <c r="AS123" i="3"/>
  <c r="AK123" i="3"/>
  <c r="AC123" i="3"/>
  <c r="U123" i="3"/>
  <c r="M123" i="3"/>
  <c r="BC123" i="3"/>
  <c r="AU123" i="3"/>
  <c r="AM123" i="3"/>
  <c r="AE123" i="3"/>
  <c r="W123" i="3"/>
  <c r="O123" i="3"/>
  <c r="BF123" i="3"/>
  <c r="BB123" i="3"/>
  <c r="AX123" i="3"/>
  <c r="AT123" i="3"/>
  <c r="AP123" i="3"/>
  <c r="AL123" i="3"/>
  <c r="AH123" i="3"/>
  <c r="AD123" i="3"/>
  <c r="Z123" i="3"/>
  <c r="V123" i="3"/>
  <c r="R123" i="3"/>
  <c r="BC127" i="3"/>
  <c r="AU127" i="3"/>
  <c r="AM127" i="3"/>
  <c r="AE127" i="3"/>
  <c r="W127" i="3"/>
  <c r="O127" i="3"/>
  <c r="BE127" i="3"/>
  <c r="AW127" i="3"/>
  <c r="AO127" i="3"/>
  <c r="AG127" i="3"/>
  <c r="Y127" i="3"/>
  <c r="Q127" i="3"/>
  <c r="BH127" i="3"/>
  <c r="BD127" i="3"/>
  <c r="AZ127" i="3"/>
  <c r="AV127" i="3"/>
  <c r="AR127" i="3"/>
  <c r="AN127" i="3"/>
  <c r="AJ127" i="3"/>
  <c r="AF127" i="3"/>
  <c r="AB127" i="3"/>
  <c r="X127" i="3"/>
  <c r="T127" i="3"/>
  <c r="BI131" i="3"/>
  <c r="BA131" i="3"/>
  <c r="AS131" i="3"/>
  <c r="AK131" i="3"/>
  <c r="AC131" i="3"/>
  <c r="U131" i="3"/>
  <c r="M131" i="3"/>
  <c r="BC131" i="3"/>
  <c r="AU131" i="3"/>
  <c r="AM131" i="3"/>
  <c r="AE131" i="3"/>
  <c r="W131" i="3"/>
  <c r="O131" i="3"/>
  <c r="BF131" i="3"/>
  <c r="BB131" i="3"/>
  <c r="AX131" i="3"/>
  <c r="AT131" i="3"/>
  <c r="AP131" i="3"/>
  <c r="AL131" i="3"/>
  <c r="AH131" i="3"/>
  <c r="AD131" i="3"/>
  <c r="Z131" i="3"/>
  <c r="V131" i="3"/>
  <c r="R131" i="3"/>
  <c r="BG138" i="3"/>
  <c r="BC138" i="3"/>
  <c r="AY138" i="3"/>
  <c r="AU138" i="3"/>
  <c r="AQ138" i="3"/>
  <c r="AM138" i="3"/>
  <c r="AI138" i="3"/>
  <c r="AE138" i="3"/>
  <c r="AA138" i="3"/>
  <c r="W138" i="3"/>
  <c r="S138" i="3"/>
  <c r="O138" i="3"/>
  <c r="BH138" i="3"/>
  <c r="BD138" i="3"/>
  <c r="AZ138" i="3"/>
  <c r="AV138" i="3"/>
  <c r="AR138" i="3"/>
  <c r="AN138" i="3"/>
  <c r="AJ138" i="3"/>
  <c r="AF138" i="3"/>
  <c r="AB138" i="3"/>
  <c r="X138" i="3"/>
  <c r="T138" i="3"/>
  <c r="BH143" i="3"/>
  <c r="BD143" i="3"/>
  <c r="AZ143" i="3"/>
  <c r="AV143" i="3"/>
  <c r="AR143" i="3"/>
  <c r="AN143" i="3"/>
  <c r="AJ143" i="3"/>
  <c r="AF143" i="3"/>
  <c r="AB143" i="3"/>
  <c r="X143" i="3"/>
  <c r="T143" i="3"/>
  <c r="P143" i="3"/>
  <c r="BI143" i="3"/>
  <c r="BE143" i="3"/>
  <c r="BA143" i="3"/>
  <c r="AW143" i="3"/>
  <c r="AS143" i="3"/>
  <c r="AO143" i="3"/>
  <c r="AK143" i="3"/>
  <c r="AG143" i="3"/>
  <c r="AC143" i="3"/>
  <c r="Y143" i="3"/>
  <c r="U143" i="3"/>
  <c r="Q143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5" i="3"/>
  <c r="BE155" i="3"/>
  <c r="BA155" i="3"/>
  <c r="AW155" i="3"/>
  <c r="AS155" i="3"/>
  <c r="AO155" i="3"/>
  <c r="AK155" i="3"/>
  <c r="AG155" i="3"/>
  <c r="AC155" i="3"/>
  <c r="Y155" i="3"/>
  <c r="U155" i="3"/>
  <c r="Q155" i="3"/>
  <c r="M155" i="3"/>
  <c r="BF155" i="3"/>
  <c r="BB155" i="3"/>
  <c r="AX155" i="3"/>
  <c r="AT155" i="3"/>
  <c r="AP155" i="3"/>
  <c r="AL155" i="3"/>
  <c r="AH155" i="3"/>
  <c r="AD155" i="3"/>
  <c r="Z155" i="3"/>
  <c r="V155" i="3"/>
  <c r="R155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7" i="3"/>
  <c r="BC177" i="3"/>
  <c r="AY177" i="3"/>
  <c r="AU177" i="3"/>
  <c r="AQ177" i="3"/>
  <c r="AM177" i="3"/>
  <c r="AI177" i="3"/>
  <c r="AE177" i="3"/>
  <c r="AA177" i="3"/>
  <c r="W177" i="3"/>
  <c r="S177" i="3"/>
  <c r="O177" i="3"/>
  <c r="BH177" i="3"/>
  <c r="BD177" i="3"/>
  <c r="AZ177" i="3"/>
  <c r="AV177" i="3"/>
  <c r="AR177" i="3"/>
  <c r="AN177" i="3"/>
  <c r="AJ177" i="3"/>
  <c r="AF177" i="3"/>
  <c r="AB177" i="3"/>
  <c r="X177" i="3"/>
  <c r="T177" i="3"/>
  <c r="BH125" i="3"/>
  <c r="AZ125" i="3"/>
  <c r="AR125" i="3"/>
  <c r="AJ125" i="3"/>
  <c r="AB125" i="3"/>
  <c r="T125" i="3"/>
  <c r="BF125" i="3"/>
  <c r="AX125" i="3"/>
  <c r="AP125" i="3"/>
  <c r="AH125" i="3"/>
  <c r="Z125" i="3"/>
  <c r="R125" i="3"/>
  <c r="BI125" i="3"/>
  <c r="BE125" i="3"/>
  <c r="BA125" i="3"/>
  <c r="AW125" i="3"/>
  <c r="AS125" i="3"/>
  <c r="AO125" i="3"/>
  <c r="AK125" i="3"/>
  <c r="AG125" i="3"/>
  <c r="AC125" i="3"/>
  <c r="Y125" i="3"/>
  <c r="U125" i="3"/>
  <c r="Q125" i="3"/>
  <c r="BB129" i="3"/>
  <c r="AT129" i="3"/>
  <c r="AL129" i="3"/>
  <c r="AD129" i="3"/>
  <c r="V129" i="3"/>
  <c r="N129" i="3"/>
  <c r="BD129" i="3"/>
  <c r="AV129" i="3"/>
  <c r="AN129" i="3"/>
  <c r="AF129" i="3"/>
  <c r="X129" i="3"/>
  <c r="P129" i="3"/>
  <c r="BG129" i="3"/>
  <c r="BC129" i="3"/>
  <c r="AY129" i="3"/>
  <c r="AU129" i="3"/>
  <c r="AQ129" i="3"/>
  <c r="AM129" i="3"/>
  <c r="AI129" i="3"/>
  <c r="AE129" i="3"/>
  <c r="AA129" i="3"/>
  <c r="W129" i="3"/>
  <c r="S129" i="3"/>
  <c r="BI141" i="3"/>
  <c r="BE141" i="3"/>
  <c r="BA141" i="3"/>
  <c r="AW141" i="3"/>
  <c r="AS141" i="3"/>
  <c r="AO141" i="3"/>
  <c r="AK141" i="3"/>
  <c r="AG141" i="3"/>
  <c r="AC141" i="3"/>
  <c r="Y141" i="3"/>
  <c r="U141" i="3"/>
  <c r="Q141" i="3"/>
  <c r="M141" i="3"/>
  <c r="BF141" i="3"/>
  <c r="BB141" i="3"/>
  <c r="AX141" i="3"/>
  <c r="AT141" i="3"/>
  <c r="AP141" i="3"/>
  <c r="AL141" i="3"/>
  <c r="AH141" i="3"/>
  <c r="AD141" i="3"/>
  <c r="Z141" i="3"/>
  <c r="V141" i="3"/>
  <c r="R141" i="3"/>
  <c r="BF153" i="3"/>
  <c r="BB153" i="3"/>
  <c r="AX153" i="3"/>
  <c r="AT153" i="3"/>
  <c r="AP153" i="3"/>
  <c r="AL153" i="3"/>
  <c r="AH153" i="3"/>
  <c r="AD153" i="3"/>
  <c r="Z153" i="3"/>
  <c r="V153" i="3"/>
  <c r="R153" i="3"/>
  <c r="N153" i="3"/>
  <c r="BG153" i="3"/>
  <c r="BC153" i="3"/>
  <c r="AY153" i="3"/>
  <c r="AU153" i="3"/>
  <c r="AQ153" i="3"/>
  <c r="AM153" i="3"/>
  <c r="AI153" i="3"/>
  <c r="AE153" i="3"/>
  <c r="AA153" i="3"/>
  <c r="W153" i="3"/>
  <c r="S153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BG173" i="3"/>
  <c r="BC173" i="3"/>
  <c r="AY173" i="3"/>
  <c r="AU173" i="3"/>
  <c r="AQ173" i="3"/>
  <c r="AM173" i="3"/>
  <c r="AI173" i="3"/>
  <c r="AE173" i="3"/>
  <c r="AA173" i="3"/>
  <c r="W173" i="3"/>
  <c r="S173" i="3"/>
  <c r="O173" i="3"/>
  <c r="BH173" i="3"/>
  <c r="BD173" i="3"/>
  <c r="AZ173" i="3"/>
  <c r="AV173" i="3"/>
  <c r="AR173" i="3"/>
  <c r="AN173" i="3"/>
  <c r="AJ173" i="3"/>
  <c r="AF173" i="3"/>
  <c r="AB173" i="3"/>
  <c r="X173" i="3"/>
  <c r="T173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K17" i="3"/>
  <c r="AE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AB53" i="3" l="1"/>
  <c r="BK139" i="3"/>
  <c r="BN170" i="3"/>
  <c r="BN190" i="3"/>
  <c r="BN186" i="3"/>
  <c r="BN174" i="3"/>
  <c r="BK181" i="3"/>
  <c r="BK159" i="3"/>
  <c r="BN178" i="3"/>
  <c r="BL156" i="3"/>
  <c r="BF17" i="3"/>
  <c r="BN172" i="3"/>
  <c r="BN194" i="3"/>
  <c r="BM183" i="3"/>
  <c r="BN181" i="3"/>
  <c r="BM176" i="3"/>
  <c r="BK167" i="3"/>
  <c r="BM163" i="3"/>
  <c r="BN161" i="3"/>
  <c r="BM109" i="3"/>
  <c r="BK171" i="3"/>
  <c r="BM157" i="3"/>
  <c r="BM151" i="3"/>
  <c r="BK136" i="3"/>
  <c r="BM134" i="3"/>
  <c r="BM130" i="3"/>
  <c r="BM115" i="3"/>
  <c r="BJ103" i="3"/>
  <c r="BM240" i="3"/>
  <c r="BJ181" i="3"/>
  <c r="BL167" i="3"/>
  <c r="BJ161" i="3"/>
  <c r="BK158" i="3"/>
  <c r="BL135" i="3"/>
  <c r="BL136" i="3"/>
  <c r="BL134" i="3"/>
  <c r="BL129" i="3"/>
  <c r="BN125" i="3"/>
  <c r="BK125" i="3"/>
  <c r="BL133" i="3"/>
  <c r="BK121" i="3"/>
  <c r="BN121" i="3"/>
  <c r="BK132" i="3"/>
  <c r="BL130" i="3"/>
  <c r="BL107" i="3"/>
  <c r="BN103" i="3"/>
  <c r="BL153" i="3"/>
  <c r="BJ155" i="3"/>
  <c r="BJ143" i="3"/>
  <c r="BK143" i="3"/>
  <c r="BN198" i="3"/>
  <c r="BL183" i="3"/>
  <c r="BJ165" i="3"/>
  <c r="BL163" i="3"/>
  <c r="BN143" i="3"/>
  <c r="BN158" i="3"/>
  <c r="BL117" i="3"/>
  <c r="BK109" i="3"/>
  <c r="BN111" i="3"/>
  <c r="BM173" i="3"/>
  <c r="BK164" i="3"/>
  <c r="BN164" i="3"/>
  <c r="BJ153" i="3"/>
  <c r="BJ141" i="3"/>
  <c r="BL177" i="3"/>
  <c r="BJ168" i="3"/>
  <c r="BN155" i="3"/>
  <c r="BK155" i="3"/>
  <c r="BL155" i="3"/>
  <c r="BM138" i="3"/>
  <c r="BL131" i="3"/>
  <c r="BN131" i="3"/>
  <c r="BK131" i="3"/>
  <c r="BJ127" i="3"/>
  <c r="BL127" i="3"/>
  <c r="BJ257" i="3"/>
  <c r="BK257" i="3"/>
  <c r="BN257" i="3"/>
  <c r="BM255" i="3"/>
  <c r="BL255" i="3"/>
  <c r="BJ253" i="3"/>
  <c r="BN253" i="3"/>
  <c r="BK253" i="3"/>
  <c r="BM251" i="3"/>
  <c r="BL251" i="3"/>
  <c r="BJ249" i="3"/>
  <c r="BN249" i="3"/>
  <c r="BK249" i="3"/>
  <c r="BM247" i="3"/>
  <c r="BL247" i="3"/>
  <c r="BJ245" i="3"/>
  <c r="BN245" i="3"/>
  <c r="BM243" i="3"/>
  <c r="BL243" i="3"/>
  <c r="BJ241" i="3"/>
  <c r="BN241" i="3"/>
  <c r="BK241" i="3"/>
  <c r="BM239" i="3"/>
  <c r="BL239" i="3"/>
  <c r="BJ237" i="3"/>
  <c r="BN237" i="3"/>
  <c r="BK237" i="3"/>
  <c r="BM235" i="3"/>
  <c r="BL235" i="3"/>
  <c r="BJ233" i="3"/>
  <c r="BN233" i="3"/>
  <c r="BK233" i="3"/>
  <c r="BM231" i="3"/>
  <c r="BL231" i="3"/>
  <c r="BJ229" i="3"/>
  <c r="BN229" i="3"/>
  <c r="BK229" i="3"/>
  <c r="BM227" i="3"/>
  <c r="BL227" i="3"/>
  <c r="BJ225" i="3"/>
  <c r="BN225" i="3"/>
  <c r="BK225" i="3"/>
  <c r="BM223" i="3"/>
  <c r="BL223" i="3"/>
  <c r="BJ221" i="3"/>
  <c r="BN221" i="3"/>
  <c r="BK221" i="3"/>
  <c r="BM219" i="3"/>
  <c r="BL219" i="3"/>
  <c r="BJ217" i="3"/>
  <c r="BN217" i="3"/>
  <c r="BK217" i="3"/>
  <c r="BM215" i="3"/>
  <c r="BL215" i="3"/>
  <c r="BJ213" i="3"/>
  <c r="BN213" i="3"/>
  <c r="BK213" i="3"/>
  <c r="BM211" i="3"/>
  <c r="BL211" i="3"/>
  <c r="BK209" i="3"/>
  <c r="BN209" i="3"/>
  <c r="BL207" i="3"/>
  <c r="BK205" i="3"/>
  <c r="BN205" i="3"/>
  <c r="BM205" i="3"/>
  <c r="BJ205" i="3"/>
  <c r="BL203" i="3"/>
  <c r="BJ202" i="3"/>
  <c r="BK202" i="3"/>
  <c r="BM201" i="3"/>
  <c r="BK200" i="3"/>
  <c r="BJ200" i="3"/>
  <c r="BK199" i="3"/>
  <c r="BL199" i="3"/>
  <c r="BJ199" i="3"/>
  <c r="BM199" i="3"/>
  <c r="BM198" i="3"/>
  <c r="BK198" i="3"/>
  <c r="BM197" i="3"/>
  <c r="BK196" i="3"/>
  <c r="BJ196" i="3"/>
  <c r="BK195" i="3"/>
  <c r="BL195" i="3"/>
  <c r="BJ195" i="3"/>
  <c r="BM195" i="3"/>
  <c r="BM194" i="3"/>
  <c r="BK194" i="3"/>
  <c r="BM193" i="3"/>
  <c r="BJ192" i="3"/>
  <c r="BK192" i="3"/>
  <c r="BN192" i="3"/>
  <c r="BJ167" i="3"/>
  <c r="BK161" i="3"/>
  <c r="BM158" i="3"/>
  <c r="BL105" i="3"/>
  <c r="BN105" i="3"/>
  <c r="BL182" i="3"/>
  <c r="BN179" i="3"/>
  <c r="BJ171" i="3"/>
  <c r="BM171" i="3"/>
  <c r="BL171" i="3"/>
  <c r="BM166" i="3"/>
  <c r="BJ166" i="3"/>
  <c r="BK166" i="3"/>
  <c r="BN166" i="3"/>
  <c r="BL162" i="3"/>
  <c r="BJ136" i="3"/>
  <c r="BL132" i="3"/>
  <c r="BK130" i="3"/>
  <c r="BK107" i="3"/>
  <c r="BM103" i="3"/>
  <c r="BJ254" i="3"/>
  <c r="BN254" i="3"/>
  <c r="BK254" i="3"/>
  <c r="BL250" i="3"/>
  <c r="BM248" i="3"/>
  <c r="BJ248" i="3"/>
  <c r="BN248" i="3"/>
  <c r="BK248" i="3"/>
  <c r="BL246" i="3"/>
  <c r="BJ244" i="3"/>
  <c r="BN244" i="3"/>
  <c r="BK244" i="3"/>
  <c r="BL242" i="3"/>
  <c r="BJ240" i="3"/>
  <c r="BN240" i="3"/>
  <c r="BK240" i="3"/>
  <c r="BL238" i="3"/>
  <c r="BM236" i="3"/>
  <c r="BJ236" i="3"/>
  <c r="BN236" i="3"/>
  <c r="BK236" i="3"/>
  <c r="BL234" i="3"/>
  <c r="BM232" i="3"/>
  <c r="BJ232" i="3"/>
  <c r="BN232" i="3"/>
  <c r="BK232" i="3"/>
  <c r="BL230" i="3"/>
  <c r="BM228" i="3"/>
  <c r="BJ228" i="3"/>
  <c r="BN228" i="3"/>
  <c r="BK228" i="3"/>
  <c r="BL226" i="3"/>
  <c r="BM224" i="3"/>
  <c r="BJ224" i="3"/>
  <c r="BN224" i="3"/>
  <c r="BK224" i="3"/>
  <c r="BM222" i="3"/>
  <c r="BL222" i="3"/>
  <c r="BM220" i="3"/>
  <c r="BJ220" i="3"/>
  <c r="BN220" i="3"/>
  <c r="BK220" i="3"/>
  <c r="BL218" i="3"/>
  <c r="BJ216" i="3"/>
  <c r="BN216" i="3"/>
  <c r="BK216" i="3"/>
  <c r="BL214" i="3"/>
  <c r="BJ212" i="3"/>
  <c r="BN212" i="3"/>
  <c r="BK212" i="3"/>
  <c r="BJ210" i="3"/>
  <c r="BM210" i="3"/>
  <c r="BL210" i="3"/>
  <c r="BN208" i="3"/>
  <c r="BK208" i="3"/>
  <c r="BJ206" i="3"/>
  <c r="BK206" i="3"/>
  <c r="BM206" i="3"/>
  <c r="BL206" i="3"/>
  <c r="BK204" i="3"/>
  <c r="BN204" i="3"/>
  <c r="BM256" i="3"/>
  <c r="BL256" i="3"/>
  <c r="BL184" i="3"/>
  <c r="BJ173" i="3"/>
  <c r="BK173" i="3"/>
  <c r="BN173" i="3"/>
  <c r="BL141" i="3"/>
  <c r="BN129" i="3"/>
  <c r="BK129" i="3"/>
  <c r="BM168" i="3"/>
  <c r="BL168" i="3"/>
  <c r="BK160" i="3"/>
  <c r="BN160" i="3"/>
  <c r="BM155" i="3"/>
  <c r="BJ147" i="3"/>
  <c r="BJ138" i="3"/>
  <c r="BK138" i="3"/>
  <c r="BN138" i="3"/>
  <c r="BM131" i="3"/>
  <c r="BJ123" i="3"/>
  <c r="BN183" i="3"/>
  <c r="BM181" i="3"/>
  <c r="BK176" i="3"/>
  <c r="BN176" i="3"/>
  <c r="BL165" i="3"/>
  <c r="BN163" i="3"/>
  <c r="BM161" i="3"/>
  <c r="BJ159" i="3"/>
  <c r="BM159" i="3"/>
  <c r="BL159" i="3"/>
  <c r="BL158" i="3"/>
  <c r="BL150" i="3"/>
  <c r="BJ150" i="3"/>
  <c r="BN145" i="3"/>
  <c r="BK145" i="3"/>
  <c r="BL145" i="3"/>
  <c r="BN135" i="3"/>
  <c r="BK135" i="3"/>
  <c r="BM135" i="3"/>
  <c r="BJ133" i="3"/>
  <c r="BM133" i="3"/>
  <c r="BL121" i="3"/>
  <c r="BN117" i="3"/>
  <c r="BK117" i="3"/>
  <c r="BM113" i="3"/>
  <c r="BL113" i="3"/>
  <c r="BK105" i="3"/>
  <c r="BJ105" i="3"/>
  <c r="BN175" i="3"/>
  <c r="BM169" i="3"/>
  <c r="BL169" i="3"/>
  <c r="BK157" i="3"/>
  <c r="BN157" i="3"/>
  <c r="BL157" i="3"/>
  <c r="BN151" i="3"/>
  <c r="BK151" i="3"/>
  <c r="BL151" i="3"/>
  <c r="BJ149" i="3"/>
  <c r="BM146" i="3"/>
  <c r="BK140" i="3"/>
  <c r="BJ140" i="3"/>
  <c r="BM140" i="3"/>
  <c r="BL140" i="3"/>
  <c r="BN136" i="3"/>
  <c r="BK134" i="3"/>
  <c r="BJ132" i="3"/>
  <c r="BN132" i="3"/>
  <c r="BJ119" i="3"/>
  <c r="BL119" i="3"/>
  <c r="BN115" i="3"/>
  <c r="BK115" i="3"/>
  <c r="BJ107" i="3"/>
  <c r="BM107" i="3"/>
  <c r="BL103" i="3"/>
  <c r="BK103" i="3"/>
  <c r="BK102" i="3"/>
  <c r="BN102" i="3"/>
  <c r="BL102" i="3"/>
  <c r="BM102" i="3"/>
  <c r="BM101" i="3"/>
  <c r="BM252" i="3"/>
  <c r="BJ252" i="3"/>
  <c r="BN252" i="3"/>
  <c r="BK252" i="3"/>
  <c r="BJ184" i="3"/>
  <c r="AU17" i="3"/>
  <c r="BK184" i="3"/>
  <c r="BN184" i="3"/>
  <c r="BL173" i="3"/>
  <c r="BJ164" i="3"/>
  <c r="BM153" i="3"/>
  <c r="BN141" i="3"/>
  <c r="BK141" i="3"/>
  <c r="BJ125" i="3"/>
  <c r="BM125" i="3"/>
  <c r="BM177" i="3"/>
  <c r="BK168" i="3"/>
  <c r="BN168" i="3"/>
  <c r="BM160" i="3"/>
  <c r="BL160" i="3"/>
  <c r="BM147" i="3"/>
  <c r="BL143" i="3"/>
  <c r="BL138" i="3"/>
  <c r="BM127" i="3"/>
  <c r="BL123" i="3"/>
  <c r="BN123" i="3"/>
  <c r="BK123" i="3"/>
  <c r="BM257" i="3"/>
  <c r="BL257" i="3"/>
  <c r="BJ255" i="3"/>
  <c r="BN255" i="3"/>
  <c r="BK255" i="3"/>
  <c r="BM253" i="3"/>
  <c r="BL253" i="3"/>
  <c r="BJ251" i="3"/>
  <c r="BN251" i="3"/>
  <c r="BK251" i="3"/>
  <c r="BM249" i="3"/>
  <c r="BL249" i="3"/>
  <c r="BJ247" i="3"/>
  <c r="BN247" i="3"/>
  <c r="BK247" i="3"/>
  <c r="BK245" i="3"/>
  <c r="BM245" i="3"/>
  <c r="BL245" i="3"/>
  <c r="BJ243" i="3"/>
  <c r="BN243" i="3"/>
  <c r="BK243" i="3"/>
  <c r="BM241" i="3"/>
  <c r="BL241" i="3"/>
  <c r="BJ239" i="3"/>
  <c r="BN239" i="3"/>
  <c r="BK239" i="3"/>
  <c r="BM237" i="3"/>
  <c r="BL237" i="3"/>
  <c r="BJ235" i="3"/>
  <c r="BN235" i="3"/>
  <c r="BK235" i="3"/>
  <c r="BM233" i="3"/>
  <c r="BL233" i="3"/>
  <c r="BJ231" i="3"/>
  <c r="BN231" i="3"/>
  <c r="BK231" i="3"/>
  <c r="BM229" i="3"/>
  <c r="BL229" i="3"/>
  <c r="BJ227" i="3"/>
  <c r="BN227" i="3"/>
  <c r="BK227" i="3"/>
  <c r="BM225" i="3"/>
  <c r="BL225" i="3"/>
  <c r="BJ223" i="3"/>
  <c r="BN223" i="3"/>
  <c r="BK223" i="3"/>
  <c r="BM221" i="3"/>
  <c r="BL221" i="3"/>
  <c r="BJ219" i="3"/>
  <c r="BN219" i="3"/>
  <c r="BK219" i="3"/>
  <c r="BM217" i="3"/>
  <c r="BL217" i="3"/>
  <c r="BJ215" i="3"/>
  <c r="BN215" i="3"/>
  <c r="BK215" i="3"/>
  <c r="BM213" i="3"/>
  <c r="BL213" i="3"/>
  <c r="BJ211" i="3"/>
  <c r="BN211" i="3"/>
  <c r="BK211" i="3"/>
  <c r="BJ209" i="3"/>
  <c r="BM209" i="3"/>
  <c r="BL209" i="3"/>
  <c r="BM207" i="3"/>
  <c r="BK207" i="3"/>
  <c r="BN207" i="3"/>
  <c r="BJ207" i="3"/>
  <c r="BL205" i="3"/>
  <c r="BM203" i="3"/>
  <c r="BN203" i="3"/>
  <c r="BK203" i="3"/>
  <c r="BJ203" i="3"/>
  <c r="BN202" i="3"/>
  <c r="BM202" i="3"/>
  <c r="BL202" i="3"/>
  <c r="BN201" i="3"/>
  <c r="BK201" i="3"/>
  <c r="BL201" i="3"/>
  <c r="BJ201" i="3"/>
  <c r="BL200" i="3"/>
  <c r="BM200" i="3"/>
  <c r="BN200" i="3"/>
  <c r="BN199" i="3"/>
  <c r="BJ198" i="3"/>
  <c r="BL198" i="3"/>
  <c r="BN197" i="3"/>
  <c r="BK197" i="3"/>
  <c r="BL197" i="3"/>
  <c r="BJ197" i="3"/>
  <c r="BL196" i="3"/>
  <c r="BM196" i="3"/>
  <c r="BN196" i="3"/>
  <c r="BN195" i="3"/>
  <c r="BJ194" i="3"/>
  <c r="BL194" i="3"/>
  <c r="BN193" i="3"/>
  <c r="BK193" i="3"/>
  <c r="BL193" i="3"/>
  <c r="BJ193" i="3"/>
  <c r="BL192" i="3"/>
  <c r="BM192" i="3"/>
  <c r="BJ183" i="3"/>
  <c r="BK183" i="3"/>
  <c r="BL176" i="3"/>
  <c r="BM167" i="3"/>
  <c r="BK165" i="3"/>
  <c r="BN165" i="3"/>
  <c r="BJ163" i="3"/>
  <c r="BK163" i="3"/>
  <c r="BJ158" i="3"/>
  <c r="BM145" i="3"/>
  <c r="BJ121" i="3"/>
  <c r="BM121" i="3"/>
  <c r="BN113" i="3"/>
  <c r="BJ109" i="3"/>
  <c r="BL109" i="3"/>
  <c r="BM182" i="3"/>
  <c r="BJ182" i="3"/>
  <c r="BK182" i="3"/>
  <c r="BN182" i="3"/>
  <c r="BK179" i="3"/>
  <c r="BJ179" i="3"/>
  <c r="BM179" i="3"/>
  <c r="BL179" i="3"/>
  <c r="BN171" i="3"/>
  <c r="BL166" i="3"/>
  <c r="BM162" i="3"/>
  <c r="BJ162" i="3"/>
  <c r="BK162" i="3"/>
  <c r="BN162" i="3"/>
  <c r="BJ157" i="3"/>
  <c r="BM149" i="3"/>
  <c r="BM136" i="3"/>
  <c r="BJ130" i="3"/>
  <c r="BN119" i="3"/>
  <c r="BK119" i="3"/>
  <c r="BL115" i="3"/>
  <c r="BJ111" i="3"/>
  <c r="BM111" i="3"/>
  <c r="BJ102" i="3"/>
  <c r="BL101" i="3"/>
  <c r="BM254" i="3"/>
  <c r="BL254" i="3"/>
  <c r="BM250" i="3"/>
  <c r="BJ250" i="3"/>
  <c r="BN250" i="3"/>
  <c r="BK250" i="3"/>
  <c r="BL248" i="3"/>
  <c r="BM246" i="3"/>
  <c r="BJ246" i="3"/>
  <c r="BN246" i="3"/>
  <c r="BK246" i="3"/>
  <c r="BM244" i="3"/>
  <c r="BL244" i="3"/>
  <c r="BM242" i="3"/>
  <c r="BJ242" i="3"/>
  <c r="BN242" i="3"/>
  <c r="BK242" i="3"/>
  <c r="BL240" i="3"/>
  <c r="BM238" i="3"/>
  <c r="BJ238" i="3"/>
  <c r="BN238" i="3"/>
  <c r="BK238" i="3"/>
  <c r="BL236" i="3"/>
  <c r="BM234" i="3"/>
  <c r="BJ234" i="3"/>
  <c r="BN234" i="3"/>
  <c r="BK234" i="3"/>
  <c r="BL232" i="3"/>
  <c r="BM230" i="3"/>
  <c r="BJ230" i="3"/>
  <c r="BN230" i="3"/>
  <c r="BK230" i="3"/>
  <c r="BL228" i="3"/>
  <c r="BM226" i="3"/>
  <c r="BJ226" i="3"/>
  <c r="BN226" i="3"/>
  <c r="BK226" i="3"/>
  <c r="BL224" i="3"/>
  <c r="BJ222" i="3"/>
  <c r="BN222" i="3"/>
  <c r="BK222" i="3"/>
  <c r="BL220" i="3"/>
  <c r="BM218" i="3"/>
  <c r="BJ218" i="3"/>
  <c r="BN218" i="3"/>
  <c r="BK218" i="3"/>
  <c r="BM216" i="3"/>
  <c r="BL216" i="3"/>
  <c r="BM214" i="3"/>
  <c r="BJ214" i="3"/>
  <c r="BN214" i="3"/>
  <c r="BK214" i="3"/>
  <c r="BM212" i="3"/>
  <c r="BL212" i="3"/>
  <c r="BK210" i="3"/>
  <c r="BN210" i="3"/>
  <c r="BJ208" i="3"/>
  <c r="BM208" i="3"/>
  <c r="BL208" i="3"/>
  <c r="BN206" i="3"/>
  <c r="BL204" i="3"/>
  <c r="BJ204" i="3"/>
  <c r="BM204" i="3"/>
  <c r="BJ256" i="3"/>
  <c r="BN256" i="3"/>
  <c r="BK256" i="3"/>
  <c r="BM184" i="3"/>
  <c r="BM164" i="3"/>
  <c r="BL164" i="3"/>
  <c r="BN153" i="3"/>
  <c r="BK153" i="3"/>
  <c r="BM141" i="3"/>
  <c r="BJ129" i="3"/>
  <c r="BM129" i="3"/>
  <c r="BL125" i="3"/>
  <c r="BJ177" i="3"/>
  <c r="BK177" i="3"/>
  <c r="BN177" i="3"/>
  <c r="BJ160" i="3"/>
  <c r="BN147" i="3"/>
  <c r="BK147" i="3"/>
  <c r="BL147" i="3"/>
  <c r="BM143" i="3"/>
  <c r="BJ131" i="3"/>
  <c r="BN127" i="3"/>
  <c r="BK127" i="3"/>
  <c r="BM123" i="3"/>
  <c r="BL181" i="3"/>
  <c r="BJ176" i="3"/>
  <c r="BN167" i="3"/>
  <c r="BM165" i="3"/>
  <c r="BL161" i="3"/>
  <c r="BN159" i="3"/>
  <c r="BM150" i="3"/>
  <c r="BJ145" i="3"/>
  <c r="BJ135" i="3"/>
  <c r="BN133" i="3"/>
  <c r="BK133" i="3"/>
  <c r="BJ117" i="3"/>
  <c r="BM117" i="3"/>
  <c r="BK113" i="3"/>
  <c r="BJ113" i="3"/>
  <c r="BN109" i="3"/>
  <c r="BM105" i="3"/>
  <c r="BK175" i="3"/>
  <c r="BJ175" i="3"/>
  <c r="BM175" i="3"/>
  <c r="BL175" i="3"/>
  <c r="BN169" i="3"/>
  <c r="BK169" i="3"/>
  <c r="BJ169" i="3"/>
  <c r="BJ151" i="3"/>
  <c r="BN149" i="3"/>
  <c r="BK149" i="3"/>
  <c r="BL149" i="3"/>
  <c r="BL146" i="3"/>
  <c r="BJ146" i="3"/>
  <c r="BN140" i="3"/>
  <c r="BN134" i="3"/>
  <c r="BJ134" i="3"/>
  <c r="BM132" i="3"/>
  <c r="BN130" i="3"/>
  <c r="BM119" i="3"/>
  <c r="BJ115" i="3"/>
  <c r="BL111" i="3"/>
  <c r="BK111" i="3"/>
  <c r="BN107" i="3"/>
  <c r="BJ101" i="3"/>
  <c r="BK101" i="3"/>
  <c r="BN101" i="3"/>
  <c r="BL252" i="3"/>
  <c r="Z17" i="3"/>
  <c r="BH17" i="3"/>
  <c r="AP17" i="3"/>
  <c r="BC17" i="3"/>
  <c r="AM17" i="3"/>
  <c r="O17" i="3"/>
  <c r="AH67" i="3"/>
  <c r="AB17" i="3"/>
  <c r="W17" i="3"/>
  <c r="T45" i="3"/>
  <c r="AN17" i="3"/>
  <c r="R17" i="3"/>
  <c r="AH17" i="3"/>
  <c r="AX17" i="3"/>
  <c r="BG17" i="3"/>
  <c r="AY17" i="3"/>
  <c r="AQ17" i="3"/>
  <c r="AI17" i="3"/>
  <c r="AA17" i="3"/>
  <c r="S17" i="3"/>
  <c r="T58" i="3"/>
  <c r="AR17" i="3"/>
  <c r="X17" i="3"/>
  <c r="AQ37" i="3"/>
  <c r="BG53" i="3"/>
  <c r="N9" i="3"/>
  <c r="AJ37" i="3"/>
  <c r="T17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N52" i="3" s="1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K37" i="3" l="1"/>
  <c r="BM17" i="3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<sst xmlns="http://schemas.openxmlformats.org/spreadsheetml/2006/main" count="3357" uniqueCount="495">
  <si>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</si>
  <si>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</si>
  <si>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</si>
  <si>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</si>
  <si>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</si>
  <si>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</si>
  <si>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</si>
  <si>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</si>
  <si>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</si>
  <si>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</si>
  <si>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</si>
  <si>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</si>
  <si>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</si>
  <si>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</si>
  <si>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</si>
  <si>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</si>
  <si>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</si>
  <si>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</si>
  <si>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</si>
  <si>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</si>
  <si>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</si>
  <si>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</si>
  <si>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</si>
  <si>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</si>
  <si>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</si>
  <si>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</si>
  <si>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</si>
  <si>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</si>
  <si>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</si>
  <si>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</si>
  <si>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</si>
  <si>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</si>
  <si>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</si>
  <si>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</si>
  <si>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</si>
  <si>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</si>
  <si>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</si>
  <si>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</si>
  <si>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</si>
  <si>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</si>
  <si>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</si>
  <si>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</si>
  <si>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</si>
  <si>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</si>
  <si>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</si>
  <si>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</si>
  <si>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</si>
  <si>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</si>
  <si>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</si>
  <si>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</si>
  <si>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</si>
  <si>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</si>
  <si>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</si>
  <si>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</si>
  <si>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</si>
  <si>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</si>
  <si>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</si>
  <si>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</si>
  <si>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</si>
  <si>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</si>
  <si>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</si>
  <si>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</si>
  <si>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</si>
  <si>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</si>
  <si>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</si>
  <si>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</si>
  <si>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</si>
  <si>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</si>
  <si>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</si>
  <si>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</si>
  <si>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</si>
  <si>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</si>
  <si>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</si>
  <si>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</si>
  <si>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</si>
  <si>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</si>
  <si>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</si>
  <si>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</si>
  <si>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</si>
  <si>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</si>
  <si>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</si>
  <si>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</si>
  <si>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</si>
  <si>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</si>
  <si>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</si>
  <si>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</si>
  <si>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</si>
  <si>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</si>
  <si>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</si>
  <si>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</si>
  <si>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</si>
  <si>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</si>
  <si>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</si>
  <si>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</si>
  <si>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</si>
  <si>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</si>
  <si>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</si>
  <si>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</si>
  <si>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</si>
  <si>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</si>
  <si>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</si>
  <si>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</si>
  <si>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</si>
  <si>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</si>
  <si>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</si>
  <si>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</si>
  <si>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</si>
  <si>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</si>
  <si>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</si>
  <si>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</si>
  <si>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</si>
  <si>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</si>
  <si>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</si>
  <si>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</si>
  <si>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</si>
  <si>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</si>
  <si>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</si>
  <si>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</si>
  <si>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</si>
  <si>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</si>
  <si>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</si>
  <si>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</si>
  <si>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</si>
  <si>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</si>
  <si>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</si>
  <si>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</si>
  <si>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</si>
  <si>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</si>
  <si>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</si>
  <si>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</si>
  <si>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</si>
  <si>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</si>
  <si>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</si>
  <si>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</si>
  <si>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</si>
  <si>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</si>
  <si>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</si>
  <si>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</si>
  <si>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</si>
  <si>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</si>
  <si>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</si>
  <si>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</si>
  <si>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</si>
  <si>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</si>
  <si>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</si>
  <si>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</si>
  <si>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</si>
  <si>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</si>
  <si>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</si>
  <si>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</si>
  <si>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</si>
  <si>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</si>
  <si>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</si>
  <si>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</si>
  <si>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</si>
  <si>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</si>
  <si>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</si>
  <si>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</si>
  <si>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</si>
  <si>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</si>
  <si>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</si>
  <si>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</si>
  <si>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</si>
  <si>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</si>
  <si>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</si>
  <si>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</si>
  <si>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</si>
  <si>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</si>
  <si>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</si>
  <si>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</si>
  <si>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</si>
  <si>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</si>
  <si>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</si>
  <si>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</si>
  <si>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</si>
  <si>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</si>
  <si>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</si>
  <si>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</si>
  <si>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</si>
  <si>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</si>
  <si>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</si>
  <si>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</si>
  <si>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</si>
  <si>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</si>
  <si>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</si>
  <si>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</si>
  <si>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</si>
  <si>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</si>
  <si>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</si>
  <si>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</si>
  <si>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</si>
  <si>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</si>
  <si>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</si>
  <si>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</si>
  <si>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</si>
  <si>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</si>
  <si>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</si>
  <si>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</si>
  <si>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</si>
  <si>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</si>
  <si>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</si>
  <si>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</si>
  <si>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</si>
  <si>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</si>
  <si>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</si>
  <si>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</si>
  <si>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</si>
  <si>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</si>
  <si>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</si>
  <si>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</si>
  <si>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</si>
  <si>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</si>
  <si>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</si>
  <si>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</si>
  <si>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</si>
  <si>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</si>
  <si>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</si>
  <si>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</si>
  <si>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</si>
  <si>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</si>
  <si>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</si>
  <si>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</si>
  <si>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</si>
  <si>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</si>
  <si>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</si>
  <si>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</si>
  <si>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</si>
  <si>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</si>
  <si>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</si>
  <si>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</si>
  <si>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</si>
  <si>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</si>
  <si>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</si>
  <si>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</si>
  <si>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</si>
  <si>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</si>
  <si>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</si>
  <si>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</si>
  <si>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</si>
  <si>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</si>
  <si>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</si>
  <si>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</si>
  <si>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</si>
  <si>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</si>
  <si>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</si>
  <si>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</si>
  <si>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</si>
  <si>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</si>
  <si>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</si>
  <si>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</si>
  <si>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</si>
  <si>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</si>
  <si>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</si>
  <si>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</si>
  <si>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</si>
  <si>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</si>
  <si>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</si>
  <si>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</si>
  <si>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</si>
  <si>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</si>
  <si>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</si>
  <si>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</si>
  <si>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</si>
  <si>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</si>
  <si>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</si>
  <si>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</si>
  <si>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</si>
  <si>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</si>
  <si>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</si>
  <si>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</si>
  <si>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</si>
  <si>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</si>
  <si>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</si>
  <si>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</si>
  <si>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</si>
  <si>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</si>
  <si>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</si>
  <si>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</si>
  <si>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</si>
  <si>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</si>
  <si>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</si>
  <si>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</si>
  <si>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</si>
  <si>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</si>
  <si>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</si>
  <si>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</si>
  <si>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</si>
  <si>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</si>
  <si>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</si>
  <si>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</si>
  <si>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</si>
  <si>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</si>
  <si>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</si>
  <si>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</si>
  <si>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</si>
  <si>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</si>
  <si>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</si>
  <si>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</si>
  <si>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</si>
  <si>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</si>
  <si>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</si>
  <si>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</si>
  <si>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</si>
  <si>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</si>
  <si>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</si>
  <si>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</si>
  <si>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</si>
  <si>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</si>
  <si>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</si>
  <si>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</si>
  <si>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</si>
  <si>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</si>
  <si>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</si>
  <si>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</si>
  <si>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</si>
  <si>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</si>
  <si>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</si>
  <si>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</si>
  <si>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</si>
  <si>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</si>
  <si>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</si>
  <si>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</si>
  <si>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</si>
  <si>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</si>
  <si>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</si>
  <si>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</si>
  <si>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</si>
  <si>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</si>
  <si>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</si>
  <si>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</si>
  <si>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</si>
  <si>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</si>
  <si>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</si>
  <si>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</si>
  <si>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</si>
  <si>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</si>
  <si>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</si>
  <si>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</si>
  <si>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</si>
  <si>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</si>
  <si>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</si>
  <si>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</si>
  <si>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</si>
  <si>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</si>
  <si>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</si>
  <si>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</si>
  <si>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</si>
  <si>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</si>
  <si>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</si>
  <si>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</si>
  <si>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</si>
  <si>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</si>
  <si>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</si>
  <si>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</si>
  <si>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</si>
  <si>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</si>
  <si>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</si>
  <si>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</si>
  <si>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</si>
  <si>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</si>
  <si>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</si>
  <si>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</si>
  <si>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</si>
  <si>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</si>
  <si>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</si>
  <si>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</si>
  <si>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</si>
  <si>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</si>
  <si>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</si>
  <si>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</si>
  <si>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</si>
  <si>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</si>
  <si>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</si>
  <si>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</si>
  <si>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</si>
  <si>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</si>
  <si>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</si>
  <si>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</si>
  <si>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</si>
  <si>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</si>
  <si>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</si>
  <si>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</si>
  <si>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</si>
  <si>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</si>
  <si>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</si>
  <si>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</si>
  <si>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</si>
  <si>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</si>
  <si>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</si>
  <si>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</si>
  <si>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</si>
  <si>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</si>
  <si>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</si>
  <si>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</si>
  <si>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</si>
  <si>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</si>
  <si>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</si>
  <si>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</si>
  <si>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</si>
  <si>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</si>
  <si>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</si>
  <si>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</si>
  <si>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</si>
  <si>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</si>
  <si>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</si>
  <si>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</si>
  <si>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</si>
  <si>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</si>
  <si>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</si>
  <si>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</si>
  <si>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</si>
  <si>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</si>
  <si>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</si>
  <si>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</si>
  <si>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</si>
  <si>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</si>
  <si>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</si>
  <si>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</si>
  <si>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</si>
  <si>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</si>
  <si>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</si>
  <si>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</si>
  <si>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</si>
  <si>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</si>
  <si>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</si>
  <si>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</si>
  <si>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</si>
  <si>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</si>
  <si>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</si>
  <si>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</si>
  <si>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</si>
  <si>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</si>
  <si>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</si>
  <si>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</si>
  <si>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</si>
  <si>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</si>
  <si>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</si>
  <si>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</si>
  <si>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</si>
  <si>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</si>
  <si>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</si>
  <si>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</si>
  <si>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</si>
  <si>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</si>
  <si>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</si>
  <si>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</si>
  <si>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</si>
  <si>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</si>
  <si>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</si>
  <si>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</si>
  <si>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</si>
  <si>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</si>
  <si>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</si>
  <si>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</si>
  <si>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</si>
  <si>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</si>
  <si>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</si>
  <si>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</si>
  <si>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</si>
  <si>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</si>
  <si>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</si>
  <si>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</si>
  <si>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</si>
  <si>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</si>
  <si>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</si>
  <si>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</si>
  <si>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</si>
  <si>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</si>
  <si>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</si>
  <si>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</si>
  <si>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</si>
  <si>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</si>
  <si>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</si>
  <si>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</si>
  <si>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</si>
  <si>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</si>
  <si>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</si>
  <si>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</si>
  <si>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</si>
  <si>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</si>
  <si>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</si>
  <si>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</si>
  <si>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</si>
  <si>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</si>
  <si>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</si>
  <si>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</si>
  <si>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</si>
  <si>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</si>
  <si>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</si>
  <si>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</si>
  <si>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</si>
  <si>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</si>
  <si>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</si>
  <si>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30/04/2021</t>
  </si>
  <si>
    <t>13/05/2021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</si>
</sst>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1.5819000000000001</v>
      </c>
      <c r="D20">
        <v>0.75070000000000003</v>
      </c>
      <c r="E20">
        <v>1.2021999999999999</v>
      </c>
    </row>
    <row r="21" spans="1:5" x14ac:dyDescent="0.25">
      <c r="A21" t="s">
        <v>13</v>
      </c>
      <c r="B21" t="s">
        <v>248</v>
      </c>
      <c r="C21">
        <v>1.5819000000000001</v>
      </c>
      <c r="D21">
        <v>2.0939999999999999</v>
      </c>
      <c r="E21">
        <v>0.91369999999999996</v>
      </c>
    </row>
    <row r="22" spans="1:5" x14ac:dyDescent="0.25">
      <c r="A22" t="s">
        <v>13</v>
      </c>
      <c r="B22" t="s">
        <v>56</v>
      </c>
      <c r="C22">
        <v>1.5819000000000001</v>
      </c>
      <c r="D22">
        <v>0.47410000000000002</v>
      </c>
      <c r="E22">
        <v>1.0579000000000001</v>
      </c>
    </row>
    <row r="23" spans="1:5" x14ac:dyDescent="0.25">
      <c r="A23" t="s">
        <v>13</v>
      </c>
      <c r="B23" t="s">
        <v>51</v>
      </c>
      <c r="C23">
        <v>1.5819000000000001</v>
      </c>
      <c r="D23">
        <v>1.3432999999999999</v>
      </c>
      <c r="E23">
        <v>0.8175</v>
      </c>
    </row>
    <row r="24" spans="1:5" x14ac:dyDescent="0.25">
      <c r="A24" t="s">
        <v>13</v>
      </c>
      <c r="B24" t="s">
        <v>250</v>
      </c>
      <c r="C24">
        <v>1.5819000000000001</v>
      </c>
      <c r="D24">
        <v>1.3038000000000001</v>
      </c>
      <c r="E24">
        <v>0.86560000000000004</v>
      </c>
    </row>
    <row r="25" spans="1:5" x14ac:dyDescent="0.25">
      <c r="A25" t="s">
        <v>13</v>
      </c>
      <c r="B25" t="s">
        <v>53</v>
      </c>
      <c r="C25">
        <v>1.5819000000000001</v>
      </c>
      <c r="D25">
        <v>0.71120000000000005</v>
      </c>
      <c r="E25">
        <v>1.2984</v>
      </c>
    </row>
    <row r="26" spans="1:5" x14ac:dyDescent="0.25">
      <c r="A26" t="s">
        <v>13</v>
      </c>
      <c r="B26" t="s">
        <v>249</v>
      </c>
      <c r="C26">
        <v>1.5819000000000001</v>
      </c>
      <c r="D26">
        <v>1.2248000000000001</v>
      </c>
      <c r="E26">
        <v>1.0098</v>
      </c>
    </row>
    <row r="27" spans="1:5" x14ac:dyDescent="0.25">
      <c r="A27" t="s">
        <v>13</v>
      </c>
      <c r="B27" t="s">
        <v>54</v>
      </c>
      <c r="C27">
        <v>1.5819000000000001</v>
      </c>
      <c r="D27">
        <v>0.71120000000000005</v>
      </c>
      <c r="E27">
        <v>1.2503</v>
      </c>
    </row>
    <row r="28" spans="1:5" x14ac:dyDescent="0.25">
      <c r="A28" t="s">
        <v>13</v>
      </c>
      <c r="B28" t="s">
        <v>55</v>
      </c>
      <c r="C28">
        <v>1.5819000000000001</v>
      </c>
      <c r="D28">
        <v>1.0271999999999999</v>
      </c>
      <c r="E28">
        <v>1.0098</v>
      </c>
    </row>
    <row r="29" spans="1:5" x14ac:dyDescent="0.25">
      <c r="A29" t="s">
        <v>13</v>
      </c>
      <c r="B29" t="s">
        <v>15</v>
      </c>
      <c r="C29">
        <v>1.5819000000000001</v>
      </c>
      <c r="D29">
        <v>1.3038000000000001</v>
      </c>
      <c r="E29">
        <v>1.0098</v>
      </c>
    </row>
    <row r="30" spans="1:5" x14ac:dyDescent="0.25">
      <c r="A30" t="s">
        <v>13</v>
      </c>
      <c r="B30" t="s">
        <v>52</v>
      </c>
      <c r="C30">
        <v>1.5819000000000001</v>
      </c>
      <c r="D30">
        <v>0.55310000000000004</v>
      </c>
      <c r="E30">
        <v>1.0579000000000001</v>
      </c>
    </row>
    <row r="31" spans="1:5" x14ac:dyDescent="0.25">
      <c r="A31" t="s">
        <v>13</v>
      </c>
      <c r="B31" t="s">
        <v>62</v>
      </c>
      <c r="C31">
        <v>1.5819000000000001</v>
      </c>
      <c r="D31">
        <v>1.2248000000000001</v>
      </c>
      <c r="E31">
        <v>0.8175</v>
      </c>
    </row>
    <row r="32" spans="1:5" x14ac:dyDescent="0.25">
      <c r="A32" t="s">
        <v>13</v>
      </c>
      <c r="B32" t="s">
        <v>60</v>
      </c>
      <c r="C32">
        <v>1.5819000000000001</v>
      </c>
      <c r="D32">
        <v>1.0668</v>
      </c>
      <c r="E32">
        <v>0.52900000000000003</v>
      </c>
    </row>
    <row r="33" spans="1:5" x14ac:dyDescent="0.25">
      <c r="A33" t="s">
        <v>13</v>
      </c>
      <c r="B33" t="s">
        <v>251</v>
      </c>
      <c r="C33">
        <v>1.5819000000000001</v>
      </c>
      <c r="D33">
        <v>0.37930000000000003</v>
      </c>
      <c r="E33">
        <v>1.4875</v>
      </c>
    </row>
    <row r="34" spans="1:5" x14ac:dyDescent="0.25">
      <c r="A34" t="s">
        <v>13</v>
      </c>
      <c r="B34" t="s">
        <v>61</v>
      </c>
      <c r="C34">
        <v>1.5819000000000001</v>
      </c>
      <c r="D34">
        <v>0.98770000000000002</v>
      </c>
      <c r="E34">
        <v>1.1060000000000001</v>
      </c>
    </row>
    <row r="35" spans="1:5" x14ac:dyDescent="0.25">
      <c r="A35" t="s">
        <v>13</v>
      </c>
      <c r="B35" t="s">
        <v>14</v>
      </c>
      <c r="C35">
        <v>1.5819000000000001</v>
      </c>
      <c r="D35">
        <v>1.1853</v>
      </c>
      <c r="E35">
        <v>0.8175</v>
      </c>
    </row>
    <row r="36" spans="1:5" x14ac:dyDescent="0.25">
      <c r="A36" t="s">
        <v>13</v>
      </c>
      <c r="B36" t="s">
        <v>57</v>
      </c>
      <c r="C36">
        <v>1.5819000000000001</v>
      </c>
      <c r="D36">
        <v>0.55310000000000004</v>
      </c>
      <c r="E36">
        <v>1.1540999999999999</v>
      </c>
    </row>
    <row r="37" spans="1:5" x14ac:dyDescent="0.25">
      <c r="A37" t="s">
        <v>13</v>
      </c>
      <c r="B37" t="s">
        <v>59</v>
      </c>
      <c r="C37">
        <v>1.5819000000000001</v>
      </c>
      <c r="D37">
        <v>1.0668</v>
      </c>
      <c r="E37">
        <v>0.62509999999999999</v>
      </c>
    </row>
    <row r="38" spans="1:5" x14ac:dyDescent="0.25">
      <c r="A38" t="s">
        <v>16</v>
      </c>
      <c r="B38" t="s">
        <v>63</v>
      </c>
      <c r="C38">
        <v>1.5825</v>
      </c>
      <c r="D38">
        <v>1.4613</v>
      </c>
      <c r="E38">
        <v>0.7087</v>
      </c>
    </row>
    <row r="39" spans="1:5" x14ac:dyDescent="0.25">
      <c r="A39" t="s">
        <v>16</v>
      </c>
      <c r="B39" t="s">
        <v>20</v>
      </c>
      <c r="C39">
        <v>1.5825</v>
      </c>
      <c r="D39">
        <v>0.63190000000000002</v>
      </c>
      <c r="E39">
        <v>0.99219999999999997</v>
      </c>
    </row>
    <row r="40" spans="1:5" x14ac:dyDescent="0.25">
      <c r="A40" t="s">
        <v>16</v>
      </c>
      <c r="B40" t="s">
        <v>253</v>
      </c>
      <c r="C40">
        <v>1.5825</v>
      </c>
      <c r="D40">
        <v>0.94789999999999996</v>
      </c>
      <c r="E40">
        <v>1.0395000000000001</v>
      </c>
    </row>
    <row r="41" spans="1:5" x14ac:dyDescent="0.25">
      <c r="A41" t="s">
        <v>16</v>
      </c>
      <c r="B41" t="s">
        <v>65</v>
      </c>
      <c r="C41">
        <v>1.5825</v>
      </c>
      <c r="D41">
        <v>1.0664</v>
      </c>
      <c r="E41">
        <v>1.2757000000000001</v>
      </c>
    </row>
    <row r="42" spans="1:5" x14ac:dyDescent="0.25">
      <c r="A42" t="s">
        <v>16</v>
      </c>
      <c r="B42" t="s">
        <v>66</v>
      </c>
      <c r="C42">
        <v>1.5825</v>
      </c>
      <c r="D42">
        <v>1.1453</v>
      </c>
      <c r="E42">
        <v>0.94499999999999995</v>
      </c>
    </row>
    <row r="43" spans="1:5" x14ac:dyDescent="0.25">
      <c r="A43" t="s">
        <v>16</v>
      </c>
      <c r="B43" t="s">
        <v>17</v>
      </c>
      <c r="C43">
        <v>1.5825</v>
      </c>
      <c r="D43">
        <v>1.2242999999999999</v>
      </c>
      <c r="E43">
        <v>0.99219999999999997</v>
      </c>
    </row>
    <row r="44" spans="1:5" x14ac:dyDescent="0.25">
      <c r="A44" t="s">
        <v>16</v>
      </c>
      <c r="B44" t="s">
        <v>322</v>
      </c>
      <c r="C44">
        <v>1.5825</v>
      </c>
      <c r="D44">
        <v>1.306</v>
      </c>
      <c r="E44">
        <v>0.7056</v>
      </c>
    </row>
    <row r="45" spans="1:5" x14ac:dyDescent="0.25">
      <c r="A45" t="s">
        <v>16</v>
      </c>
      <c r="B45" t="s">
        <v>67</v>
      </c>
      <c r="C45">
        <v>1.5825</v>
      </c>
      <c r="D45">
        <v>1.1453</v>
      </c>
      <c r="E45">
        <v>0.94499999999999995</v>
      </c>
    </row>
    <row r="46" spans="1:5" x14ac:dyDescent="0.25">
      <c r="A46" t="s">
        <v>16</v>
      </c>
      <c r="B46" t="s">
        <v>252</v>
      </c>
      <c r="C46">
        <v>1.5825</v>
      </c>
      <c r="D46">
        <v>1.0664</v>
      </c>
      <c r="E46">
        <v>0.66149999999999998</v>
      </c>
    </row>
    <row r="47" spans="1:5" x14ac:dyDescent="0.25">
      <c r="A47" t="s">
        <v>16</v>
      </c>
      <c r="B47" t="s">
        <v>254</v>
      </c>
      <c r="C47">
        <v>1.5825</v>
      </c>
      <c r="D47">
        <v>1.1284000000000001</v>
      </c>
      <c r="E47">
        <v>0.75600000000000001</v>
      </c>
    </row>
    <row r="48" spans="1:5" x14ac:dyDescent="0.25">
      <c r="A48" t="s">
        <v>16</v>
      </c>
      <c r="B48" t="s">
        <v>255</v>
      </c>
      <c r="C48">
        <v>1.5825</v>
      </c>
      <c r="D48">
        <v>0.63190000000000002</v>
      </c>
      <c r="E48">
        <v>0.75600000000000001</v>
      </c>
    </row>
    <row r="49" spans="1:5" x14ac:dyDescent="0.25">
      <c r="A49" t="s">
        <v>16</v>
      </c>
      <c r="B49" t="s">
        <v>64</v>
      </c>
      <c r="C49">
        <v>1.5825</v>
      </c>
      <c r="D49">
        <v>0.82940000000000003</v>
      </c>
      <c r="E49">
        <v>1.0395000000000001</v>
      </c>
    </row>
    <row r="50" spans="1:5" x14ac:dyDescent="0.25">
      <c r="A50" t="s">
        <v>16</v>
      </c>
      <c r="B50" t="s">
        <v>323</v>
      </c>
      <c r="C50">
        <v>1.5825</v>
      </c>
      <c r="D50">
        <v>0.51339999999999997</v>
      </c>
      <c r="E50">
        <v>1.5119</v>
      </c>
    </row>
    <row r="51" spans="1:5" x14ac:dyDescent="0.25">
      <c r="A51" t="s">
        <v>16</v>
      </c>
      <c r="B51" t="s">
        <v>18</v>
      </c>
      <c r="C51">
        <v>1.5825</v>
      </c>
      <c r="D51">
        <v>1.1848000000000001</v>
      </c>
      <c r="E51">
        <v>1.0395000000000001</v>
      </c>
    </row>
    <row r="52" spans="1:5" x14ac:dyDescent="0.25">
      <c r="A52" t="s">
        <v>16</v>
      </c>
      <c r="B52" t="s">
        <v>256</v>
      </c>
      <c r="C52">
        <v>1.5825</v>
      </c>
      <c r="D52">
        <v>0.78990000000000005</v>
      </c>
      <c r="E52">
        <v>0.99219999999999997</v>
      </c>
    </row>
    <row r="53" spans="1:5" x14ac:dyDescent="0.25">
      <c r="A53" t="s">
        <v>16</v>
      </c>
      <c r="B53" t="s">
        <v>257</v>
      </c>
      <c r="C53">
        <v>1.5825</v>
      </c>
      <c r="D53">
        <v>1.0664</v>
      </c>
      <c r="E53">
        <v>0.99219999999999997</v>
      </c>
    </row>
    <row r="54" spans="1:5" x14ac:dyDescent="0.25">
      <c r="A54" t="s">
        <v>16</v>
      </c>
      <c r="B54" t="s">
        <v>68</v>
      </c>
      <c r="C54">
        <v>1.5825</v>
      </c>
      <c r="D54">
        <v>1.0664</v>
      </c>
      <c r="E54">
        <v>1.0867</v>
      </c>
    </row>
    <row r="55" spans="1:5" x14ac:dyDescent="0.25">
      <c r="A55" t="s">
        <v>16</v>
      </c>
      <c r="B55" t="s">
        <v>19</v>
      </c>
      <c r="C55">
        <v>1.5825</v>
      </c>
      <c r="D55">
        <v>0.82940000000000003</v>
      </c>
      <c r="E55">
        <v>1.5119</v>
      </c>
    </row>
    <row r="56" spans="1:5" x14ac:dyDescent="0.25">
      <c r="A56" t="s">
        <v>69</v>
      </c>
      <c r="B56" t="s">
        <v>324</v>
      </c>
      <c r="C56">
        <v>1.3382000000000001</v>
      </c>
      <c r="D56">
        <v>0.9133</v>
      </c>
      <c r="E56">
        <v>0.88139999999999996</v>
      </c>
    </row>
    <row r="57" spans="1:5" x14ac:dyDescent="0.25">
      <c r="A57" t="s">
        <v>69</v>
      </c>
      <c r="B57" t="s">
        <v>351</v>
      </c>
      <c r="C57">
        <v>1.3382000000000001</v>
      </c>
      <c r="D57">
        <v>1.1868000000000001</v>
      </c>
      <c r="E57">
        <v>1.1554</v>
      </c>
    </row>
    <row r="58" spans="1:5" x14ac:dyDescent="0.25">
      <c r="A58" t="s">
        <v>69</v>
      </c>
      <c r="B58" t="s">
        <v>73</v>
      </c>
      <c r="C58">
        <v>1.3382000000000001</v>
      </c>
      <c r="D58">
        <v>0.79120000000000001</v>
      </c>
      <c r="E58">
        <v>0.84430000000000005</v>
      </c>
    </row>
    <row r="59" spans="1:5" x14ac:dyDescent="0.25">
      <c r="A59" t="s">
        <v>69</v>
      </c>
      <c r="B59" t="s">
        <v>75</v>
      </c>
      <c r="C59">
        <v>1.3382000000000001</v>
      </c>
      <c r="D59">
        <v>0.61539999999999995</v>
      </c>
      <c r="E59">
        <v>0.88880000000000003</v>
      </c>
    </row>
    <row r="60" spans="1:5" x14ac:dyDescent="0.25">
      <c r="A60" t="s">
        <v>69</v>
      </c>
      <c r="B60" t="s">
        <v>77</v>
      </c>
      <c r="C60">
        <v>1.3382000000000001</v>
      </c>
      <c r="D60">
        <v>1.2747999999999999</v>
      </c>
      <c r="E60">
        <v>0.71099999999999997</v>
      </c>
    </row>
    <row r="61" spans="1:5" x14ac:dyDescent="0.25">
      <c r="A61" t="s">
        <v>69</v>
      </c>
      <c r="B61" t="s">
        <v>263</v>
      </c>
      <c r="C61">
        <v>1.3382000000000001</v>
      </c>
      <c r="D61">
        <v>0.70330000000000004</v>
      </c>
      <c r="E61">
        <v>1.1998</v>
      </c>
    </row>
    <row r="62" spans="1:5" x14ac:dyDescent="0.25">
      <c r="A62" t="s">
        <v>69</v>
      </c>
      <c r="B62" t="s">
        <v>381</v>
      </c>
      <c r="C62">
        <v>1.3382000000000001</v>
      </c>
      <c r="D62">
        <v>1.0109999999999999</v>
      </c>
      <c r="E62">
        <v>1.1998</v>
      </c>
    </row>
    <row r="63" spans="1:5" x14ac:dyDescent="0.25">
      <c r="A63" t="s">
        <v>69</v>
      </c>
      <c r="B63" t="s">
        <v>76</v>
      </c>
      <c r="C63">
        <v>1.3382000000000001</v>
      </c>
      <c r="D63">
        <v>0.39560000000000001</v>
      </c>
      <c r="E63">
        <v>1.0665</v>
      </c>
    </row>
    <row r="64" spans="1:5" x14ac:dyDescent="0.25">
      <c r="A64" t="s">
        <v>69</v>
      </c>
      <c r="B64" t="s">
        <v>72</v>
      </c>
      <c r="C64">
        <v>1.3382000000000001</v>
      </c>
      <c r="D64">
        <v>1.0379</v>
      </c>
      <c r="E64">
        <v>0.83940000000000003</v>
      </c>
    </row>
    <row r="65" spans="1:5" x14ac:dyDescent="0.25">
      <c r="A65" t="s">
        <v>69</v>
      </c>
      <c r="B65" t="s">
        <v>78</v>
      </c>
      <c r="C65">
        <v>1.3382000000000001</v>
      </c>
      <c r="D65">
        <v>1.3285</v>
      </c>
      <c r="E65">
        <v>1.0911999999999999</v>
      </c>
    </row>
    <row r="66" spans="1:5" x14ac:dyDescent="0.25">
      <c r="A66" t="s">
        <v>69</v>
      </c>
      <c r="B66" t="s">
        <v>260</v>
      </c>
      <c r="C66">
        <v>1.3382000000000001</v>
      </c>
      <c r="D66">
        <v>1.1209</v>
      </c>
      <c r="E66">
        <v>0.83940000000000003</v>
      </c>
    </row>
    <row r="67" spans="1:5" x14ac:dyDescent="0.25">
      <c r="A67" t="s">
        <v>69</v>
      </c>
      <c r="B67" t="s">
        <v>262</v>
      </c>
      <c r="C67">
        <v>1.3382000000000001</v>
      </c>
      <c r="D67">
        <v>1.5775999999999999</v>
      </c>
      <c r="E67">
        <v>0.71350000000000002</v>
      </c>
    </row>
    <row r="68" spans="1:5" x14ac:dyDescent="0.25">
      <c r="A68" t="s">
        <v>69</v>
      </c>
      <c r="B68" t="s">
        <v>261</v>
      </c>
      <c r="C68">
        <v>1.3382000000000001</v>
      </c>
      <c r="D68">
        <v>1.5880000000000001</v>
      </c>
      <c r="E68">
        <v>0.99150000000000005</v>
      </c>
    </row>
    <row r="69" spans="1:5" x14ac:dyDescent="0.25">
      <c r="A69" t="s">
        <v>69</v>
      </c>
      <c r="B69" t="s">
        <v>325</v>
      </c>
      <c r="C69">
        <v>1.3382000000000001</v>
      </c>
      <c r="D69">
        <v>0.96709999999999996</v>
      </c>
      <c r="E69">
        <v>1.2887</v>
      </c>
    </row>
    <row r="70" spans="1:5" x14ac:dyDescent="0.25">
      <c r="A70" t="s">
        <v>69</v>
      </c>
      <c r="B70" t="s">
        <v>258</v>
      </c>
      <c r="C70">
        <v>1.3382000000000001</v>
      </c>
      <c r="D70">
        <v>0.45669999999999999</v>
      </c>
      <c r="E70">
        <v>1.1332</v>
      </c>
    </row>
    <row r="71" spans="1:5" x14ac:dyDescent="0.25">
      <c r="A71" t="s">
        <v>69</v>
      </c>
      <c r="B71" t="s">
        <v>79</v>
      </c>
      <c r="C71">
        <v>1.3382000000000001</v>
      </c>
      <c r="D71">
        <v>1.0275000000000001</v>
      </c>
      <c r="E71">
        <v>0.99150000000000005</v>
      </c>
    </row>
    <row r="72" spans="1:5" x14ac:dyDescent="0.25">
      <c r="A72" t="s">
        <v>69</v>
      </c>
      <c r="B72" t="s">
        <v>259</v>
      </c>
      <c r="C72">
        <v>1.3382000000000001</v>
      </c>
      <c r="D72">
        <v>1.4066000000000001</v>
      </c>
      <c r="E72">
        <v>0.79990000000000006</v>
      </c>
    </row>
    <row r="73" spans="1:5" x14ac:dyDescent="0.25">
      <c r="A73" t="s">
        <v>69</v>
      </c>
      <c r="B73" t="s">
        <v>71</v>
      </c>
      <c r="C73">
        <v>1.3382000000000001</v>
      </c>
      <c r="D73">
        <v>0.57140000000000002</v>
      </c>
      <c r="E73">
        <v>1.5108999999999999</v>
      </c>
    </row>
    <row r="74" spans="1:5" x14ac:dyDescent="0.25">
      <c r="A74" t="s">
        <v>69</v>
      </c>
      <c r="B74" t="s">
        <v>74</v>
      </c>
      <c r="C74">
        <v>1.3382000000000001</v>
      </c>
      <c r="D74">
        <v>1.2039</v>
      </c>
      <c r="E74">
        <v>0.92330000000000001</v>
      </c>
    </row>
    <row r="75" spans="1:5" x14ac:dyDescent="0.25">
      <c r="A75" t="s">
        <v>69</v>
      </c>
      <c r="B75" t="s">
        <v>70</v>
      </c>
      <c r="C75">
        <v>1.3382000000000001</v>
      </c>
      <c r="D75">
        <v>0.83030000000000004</v>
      </c>
      <c r="E75">
        <v>0.96530000000000005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 t="s">
        <v>102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 t="s">
        <v>100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 t="s">
        <v>111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 t="s">
        <v>104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 t="s">
        <v>106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 t="s">
        <v>105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 t="s">
        <v>117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 t="s">
        <v>121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 t="s">
        <v>108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 t="s">
        <v>103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 t="s">
        <v>110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 t="s">
        <v>107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 t="s">
        <v>395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 t="s">
        <v>115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 t="s">
        <v>112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 t="s">
        <v>113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 t="s">
        <v>114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 t="s">
        <v>116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 t="s">
        <v>109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 t="s">
        <v>118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 t="s">
        <v>417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 t="s">
        <v>101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 t="s">
        <v>120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 t="s">
        <v>119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1.4149</v>
      </c>
      <c r="D148">
        <v>0.99780000000000002</v>
      </c>
      <c r="E148">
        <v>1.1319999999999999</v>
      </c>
    </row>
    <row r="149" spans="1:5" x14ac:dyDescent="0.25">
      <c r="A149" t="s">
        <v>145</v>
      </c>
      <c r="B149" t="s">
        <v>349</v>
      </c>
      <c r="C149">
        <v>1.4149</v>
      </c>
      <c r="D149">
        <v>0.7853</v>
      </c>
      <c r="E149">
        <v>1.0690999999999999</v>
      </c>
    </row>
    <row r="150" spans="1:5" x14ac:dyDescent="0.25">
      <c r="A150" t="s">
        <v>145</v>
      </c>
      <c r="B150" t="s">
        <v>355</v>
      </c>
      <c r="C150">
        <v>1.4149</v>
      </c>
      <c r="D150">
        <v>0.44640000000000002</v>
      </c>
      <c r="E150">
        <v>1.6458999999999999</v>
      </c>
    </row>
    <row r="151" spans="1:5" x14ac:dyDescent="0.25">
      <c r="A151" t="s">
        <v>145</v>
      </c>
      <c r="B151" t="s">
        <v>357</v>
      </c>
      <c r="C151">
        <v>1.4149</v>
      </c>
      <c r="D151">
        <v>0.85560000000000003</v>
      </c>
      <c r="E151">
        <v>0.88629999999999998</v>
      </c>
    </row>
    <row r="152" spans="1:5" x14ac:dyDescent="0.25">
      <c r="A152" t="s">
        <v>145</v>
      </c>
      <c r="B152" t="s">
        <v>360</v>
      </c>
      <c r="C152">
        <v>1.4149</v>
      </c>
      <c r="D152">
        <v>1.1106</v>
      </c>
      <c r="E152">
        <v>1.1073</v>
      </c>
    </row>
    <row r="153" spans="1:5" x14ac:dyDescent="0.25">
      <c r="A153" t="s">
        <v>145</v>
      </c>
      <c r="B153" t="s">
        <v>366</v>
      </c>
      <c r="C153">
        <v>1.4149</v>
      </c>
      <c r="D153">
        <v>1.0208999999999999</v>
      </c>
      <c r="E153">
        <v>0.75729999999999997</v>
      </c>
    </row>
    <row r="154" spans="1:5" x14ac:dyDescent="0.25">
      <c r="A154" t="s">
        <v>145</v>
      </c>
      <c r="B154" t="s">
        <v>371</v>
      </c>
      <c r="C154">
        <v>1.4149</v>
      </c>
      <c r="D154">
        <v>0.85560000000000003</v>
      </c>
      <c r="E154">
        <v>0.88629999999999998</v>
      </c>
    </row>
    <row r="155" spans="1:5" x14ac:dyDescent="0.25">
      <c r="A155" t="s">
        <v>145</v>
      </c>
      <c r="B155" t="s">
        <v>149</v>
      </c>
      <c r="C155">
        <v>1.4149</v>
      </c>
      <c r="D155">
        <v>0.70679999999999998</v>
      </c>
      <c r="E155">
        <v>1.6036999999999999</v>
      </c>
    </row>
    <row r="156" spans="1:5" x14ac:dyDescent="0.25">
      <c r="A156" t="s">
        <v>145</v>
      </c>
      <c r="B156" t="s">
        <v>375</v>
      </c>
      <c r="C156">
        <v>1.4149</v>
      </c>
      <c r="D156">
        <v>0.78120000000000001</v>
      </c>
      <c r="E156">
        <v>0.50639999999999996</v>
      </c>
    </row>
    <row r="157" spans="1:5" x14ac:dyDescent="0.25">
      <c r="A157" t="s">
        <v>145</v>
      </c>
      <c r="B157" t="s">
        <v>388</v>
      </c>
      <c r="C157">
        <v>1.4149</v>
      </c>
      <c r="D157">
        <v>1.1308</v>
      </c>
      <c r="E157">
        <v>1.1226</v>
      </c>
    </row>
    <row r="158" spans="1:5" x14ac:dyDescent="0.25">
      <c r="A158" t="s">
        <v>145</v>
      </c>
      <c r="B158" t="s">
        <v>389</v>
      </c>
      <c r="C158">
        <v>1.4149</v>
      </c>
      <c r="D158">
        <v>1.1308</v>
      </c>
      <c r="E158">
        <v>0.76180000000000003</v>
      </c>
    </row>
    <row r="159" spans="1:5" x14ac:dyDescent="0.25">
      <c r="A159" t="s">
        <v>145</v>
      </c>
      <c r="B159" t="s">
        <v>391</v>
      </c>
      <c r="C159">
        <v>1.4149</v>
      </c>
      <c r="D159">
        <v>0.88349999999999995</v>
      </c>
      <c r="E159">
        <v>1.3632</v>
      </c>
    </row>
    <row r="160" spans="1:5" x14ac:dyDescent="0.25">
      <c r="A160" t="s">
        <v>145</v>
      </c>
      <c r="B160" t="s">
        <v>146</v>
      </c>
      <c r="C160">
        <v>1.4149</v>
      </c>
      <c r="D160">
        <v>1.1387</v>
      </c>
      <c r="E160">
        <v>1.1136999999999999</v>
      </c>
    </row>
    <row r="161" spans="1:5" x14ac:dyDescent="0.25">
      <c r="A161" t="s">
        <v>145</v>
      </c>
      <c r="B161" t="s">
        <v>404</v>
      </c>
      <c r="C161">
        <v>1.4149</v>
      </c>
      <c r="D161">
        <v>1.0415000000000001</v>
      </c>
      <c r="E161">
        <v>0.75970000000000004</v>
      </c>
    </row>
    <row r="162" spans="1:5" x14ac:dyDescent="0.25">
      <c r="A162" t="s">
        <v>145</v>
      </c>
      <c r="B162" t="s">
        <v>419</v>
      </c>
      <c r="C162">
        <v>1.4149</v>
      </c>
      <c r="D162">
        <v>1.2472000000000001</v>
      </c>
      <c r="E162">
        <v>0.66039999999999999</v>
      </c>
    </row>
    <row r="163" spans="1:5" x14ac:dyDescent="0.25">
      <c r="A163" t="s">
        <v>145</v>
      </c>
      <c r="B163" t="s">
        <v>423</v>
      </c>
      <c r="C163">
        <v>1.4149</v>
      </c>
      <c r="D163">
        <v>1.1158999999999999</v>
      </c>
      <c r="E163">
        <v>0.50639999999999996</v>
      </c>
    </row>
    <row r="164" spans="1:5" x14ac:dyDescent="0.25">
      <c r="A164" t="s">
        <v>145</v>
      </c>
      <c r="B164" t="s">
        <v>425</v>
      </c>
      <c r="C164">
        <v>1.4149</v>
      </c>
      <c r="D164">
        <v>1.3763000000000001</v>
      </c>
      <c r="E164">
        <v>0.59079999999999999</v>
      </c>
    </row>
    <row r="165" spans="1:5" x14ac:dyDescent="0.25">
      <c r="A165" t="s">
        <v>145</v>
      </c>
      <c r="B165" t="s">
        <v>427</v>
      </c>
      <c r="C165">
        <v>1.4149</v>
      </c>
      <c r="D165">
        <v>1.1443000000000001</v>
      </c>
      <c r="E165">
        <v>0.68730000000000002</v>
      </c>
    </row>
    <row r="166" spans="1:5" x14ac:dyDescent="0.25">
      <c r="A166" t="s">
        <v>145</v>
      </c>
      <c r="B166" t="s">
        <v>432</v>
      </c>
      <c r="C166">
        <v>1.4149</v>
      </c>
      <c r="D166">
        <v>1.1531</v>
      </c>
      <c r="E166">
        <v>1.9413</v>
      </c>
    </row>
    <row r="167" spans="1:5" x14ac:dyDescent="0.25">
      <c r="A167" t="s">
        <v>145</v>
      </c>
      <c r="B167" t="s">
        <v>433</v>
      </c>
      <c r="C167">
        <v>1.4149</v>
      </c>
      <c r="D167">
        <v>0.81840000000000002</v>
      </c>
      <c r="E167">
        <v>1.3505</v>
      </c>
    </row>
    <row r="168" spans="1:5" x14ac:dyDescent="0.25">
      <c r="A168" t="s">
        <v>145</v>
      </c>
      <c r="B168" t="s">
        <v>434</v>
      </c>
      <c r="C168">
        <v>1.4149</v>
      </c>
      <c r="D168">
        <v>0.88349999999999995</v>
      </c>
      <c r="E168">
        <v>1.2829999999999999</v>
      </c>
    </row>
    <row r="169" spans="1:5" x14ac:dyDescent="0.25">
      <c r="A169" t="s">
        <v>145</v>
      </c>
      <c r="B169" t="s">
        <v>148</v>
      </c>
      <c r="C169">
        <v>1.4149</v>
      </c>
      <c r="D169">
        <v>1.0601</v>
      </c>
      <c r="E169">
        <v>0.56130000000000002</v>
      </c>
    </row>
    <row r="170" spans="1:5" x14ac:dyDescent="0.25">
      <c r="A170" t="s">
        <v>145</v>
      </c>
      <c r="B170" t="s">
        <v>147</v>
      </c>
      <c r="C170">
        <v>1.4149</v>
      </c>
      <c r="D170">
        <v>1.1531</v>
      </c>
      <c r="E170">
        <v>1.0128999999999999</v>
      </c>
    </row>
    <row r="171" spans="1:5" x14ac:dyDescent="0.25">
      <c r="A171" t="s">
        <v>21</v>
      </c>
      <c r="B171" t="s">
        <v>152</v>
      </c>
      <c r="C171">
        <v>1.4056</v>
      </c>
      <c r="D171">
        <v>0.751</v>
      </c>
      <c r="E171">
        <v>1.0225</v>
      </c>
    </row>
    <row r="172" spans="1:5" x14ac:dyDescent="0.25">
      <c r="A172" t="s">
        <v>21</v>
      </c>
      <c r="B172" t="s">
        <v>269</v>
      </c>
      <c r="C172">
        <v>1.4056</v>
      </c>
      <c r="D172">
        <v>0.63239999999999996</v>
      </c>
      <c r="E172">
        <v>0.8589</v>
      </c>
    </row>
    <row r="173" spans="1:5" x14ac:dyDescent="0.25">
      <c r="A173" t="s">
        <v>21</v>
      </c>
      <c r="B173" t="s">
        <v>264</v>
      </c>
      <c r="C173">
        <v>1.4056</v>
      </c>
      <c r="D173">
        <v>1.2647999999999999</v>
      </c>
      <c r="E173">
        <v>1.2679</v>
      </c>
    </row>
    <row r="174" spans="1:5" x14ac:dyDescent="0.25">
      <c r="A174" t="s">
        <v>21</v>
      </c>
      <c r="B174" t="s">
        <v>372</v>
      </c>
      <c r="C174">
        <v>1.4056</v>
      </c>
      <c r="D174">
        <v>0.31619999999999998</v>
      </c>
      <c r="E174">
        <v>1.1043000000000001</v>
      </c>
    </row>
    <row r="175" spans="1:5" x14ac:dyDescent="0.25">
      <c r="A175" t="s">
        <v>21</v>
      </c>
      <c r="B175" t="s">
        <v>267</v>
      </c>
      <c r="C175">
        <v>1.4056</v>
      </c>
      <c r="D175">
        <v>1.1067</v>
      </c>
      <c r="E175">
        <v>1.0633999999999999</v>
      </c>
    </row>
    <row r="176" spans="1:5" x14ac:dyDescent="0.25">
      <c r="A176" t="s">
        <v>21</v>
      </c>
      <c r="B176" t="s">
        <v>272</v>
      </c>
      <c r="C176">
        <v>1.4056</v>
      </c>
      <c r="D176">
        <v>1.1067</v>
      </c>
      <c r="E176">
        <v>0.44990000000000002</v>
      </c>
    </row>
    <row r="177" spans="1:5" x14ac:dyDescent="0.25">
      <c r="A177" t="s">
        <v>21</v>
      </c>
      <c r="B177" t="s">
        <v>397</v>
      </c>
      <c r="C177">
        <v>1.4056</v>
      </c>
      <c r="D177">
        <v>1.1462000000000001</v>
      </c>
      <c r="E177">
        <v>1.1452</v>
      </c>
    </row>
    <row r="178" spans="1:5" x14ac:dyDescent="0.25">
      <c r="A178" t="s">
        <v>21</v>
      </c>
      <c r="B178" t="s">
        <v>274</v>
      </c>
      <c r="C178">
        <v>1.4056</v>
      </c>
      <c r="D178">
        <v>1.581</v>
      </c>
      <c r="E178">
        <v>0.81799999999999995</v>
      </c>
    </row>
    <row r="179" spans="1:5" x14ac:dyDescent="0.25">
      <c r="A179" t="s">
        <v>21</v>
      </c>
      <c r="B179" t="s">
        <v>150</v>
      </c>
      <c r="C179">
        <v>1.4056</v>
      </c>
      <c r="D179">
        <v>1.1462000000000001</v>
      </c>
      <c r="E179">
        <v>0.8589</v>
      </c>
    </row>
    <row r="180" spans="1:5" x14ac:dyDescent="0.25">
      <c r="A180" t="s">
        <v>21</v>
      </c>
      <c r="B180" t="s">
        <v>275</v>
      </c>
      <c r="C180">
        <v>1.4056</v>
      </c>
      <c r="D180">
        <v>0.71140000000000003</v>
      </c>
      <c r="E180">
        <v>1.0225</v>
      </c>
    </row>
    <row r="181" spans="1:5" x14ac:dyDescent="0.25">
      <c r="A181" t="s">
        <v>21</v>
      </c>
      <c r="B181" t="s">
        <v>23</v>
      </c>
      <c r="C181">
        <v>1.4056</v>
      </c>
      <c r="D181">
        <v>1.6205000000000001</v>
      </c>
      <c r="E181">
        <v>0.81799999999999995</v>
      </c>
    </row>
    <row r="182" spans="1:5" x14ac:dyDescent="0.25">
      <c r="A182" t="s">
        <v>21</v>
      </c>
      <c r="B182" t="s">
        <v>22</v>
      </c>
      <c r="C182">
        <v>1.4056</v>
      </c>
      <c r="D182">
        <v>1.3438000000000001</v>
      </c>
      <c r="E182">
        <v>1.4315</v>
      </c>
    </row>
    <row r="183" spans="1:5" x14ac:dyDescent="0.25">
      <c r="A183" t="s">
        <v>21</v>
      </c>
      <c r="B183" t="s">
        <v>266</v>
      </c>
      <c r="C183">
        <v>1.4056</v>
      </c>
      <c r="D183">
        <v>0.79049999999999998</v>
      </c>
      <c r="E183">
        <v>1.1043000000000001</v>
      </c>
    </row>
    <row r="184" spans="1:5" x14ac:dyDescent="0.25">
      <c r="A184" t="s">
        <v>21</v>
      </c>
      <c r="B184" t="s">
        <v>268</v>
      </c>
      <c r="C184">
        <v>1.4056</v>
      </c>
      <c r="D184">
        <v>0.98809999999999998</v>
      </c>
      <c r="E184">
        <v>1.1452</v>
      </c>
    </row>
    <row r="185" spans="1:5" x14ac:dyDescent="0.25">
      <c r="A185" t="s">
        <v>21</v>
      </c>
      <c r="B185" t="s">
        <v>151</v>
      </c>
      <c r="C185">
        <v>1.4056</v>
      </c>
      <c r="D185">
        <v>0.79049999999999998</v>
      </c>
      <c r="E185">
        <v>1.3906000000000001</v>
      </c>
    </row>
    <row r="186" spans="1:5" x14ac:dyDescent="0.25">
      <c r="A186" t="s">
        <v>21</v>
      </c>
      <c r="B186" t="s">
        <v>153</v>
      </c>
      <c r="C186">
        <v>1.4056</v>
      </c>
      <c r="D186">
        <v>1.581</v>
      </c>
      <c r="E186">
        <v>0.5726</v>
      </c>
    </row>
    <row r="187" spans="1:5" x14ac:dyDescent="0.25">
      <c r="A187" t="s">
        <v>21</v>
      </c>
      <c r="B187" t="s">
        <v>273</v>
      </c>
      <c r="C187">
        <v>1.4056</v>
      </c>
      <c r="D187">
        <v>0.59289999999999998</v>
      </c>
      <c r="E187">
        <v>0.77710000000000001</v>
      </c>
    </row>
    <row r="188" spans="1:5" x14ac:dyDescent="0.25">
      <c r="A188" t="s">
        <v>21</v>
      </c>
      <c r="B188" t="s">
        <v>265</v>
      </c>
      <c r="C188">
        <v>1.4056</v>
      </c>
      <c r="D188">
        <v>0.9486</v>
      </c>
      <c r="E188">
        <v>0.8589</v>
      </c>
    </row>
    <row r="189" spans="1:5" x14ac:dyDescent="0.25">
      <c r="A189" t="s">
        <v>21</v>
      </c>
      <c r="B189" t="s">
        <v>271</v>
      </c>
      <c r="C189">
        <v>1.4056</v>
      </c>
      <c r="D189">
        <v>0.79049999999999998</v>
      </c>
      <c r="E189">
        <v>1.1452</v>
      </c>
    </row>
    <row r="190" spans="1:5" x14ac:dyDescent="0.25">
      <c r="A190" t="s">
        <v>21</v>
      </c>
      <c r="B190" t="s">
        <v>270</v>
      </c>
      <c r="C190">
        <v>1.4056</v>
      </c>
      <c r="D190">
        <v>0.79049999999999998</v>
      </c>
      <c r="E190">
        <v>1.1452</v>
      </c>
    </row>
    <row r="191" spans="1:5" x14ac:dyDescent="0.25">
      <c r="A191" t="s">
        <v>154</v>
      </c>
      <c r="B191" t="s">
        <v>159</v>
      </c>
      <c r="C191">
        <v>1.3288</v>
      </c>
      <c r="D191">
        <v>0.83179999999999998</v>
      </c>
      <c r="E191">
        <v>0.871</v>
      </c>
    </row>
    <row r="192" spans="1:5" x14ac:dyDescent="0.25">
      <c r="A192" t="s">
        <v>154</v>
      </c>
      <c r="B192" t="s">
        <v>161</v>
      </c>
      <c r="C192">
        <v>1.3288</v>
      </c>
      <c r="D192">
        <v>0.59409999999999996</v>
      </c>
      <c r="E192">
        <v>0.6149</v>
      </c>
    </row>
    <row r="193" spans="1:5" x14ac:dyDescent="0.25">
      <c r="A193" t="s">
        <v>154</v>
      </c>
      <c r="B193" t="s">
        <v>163</v>
      </c>
      <c r="C193">
        <v>1.3288</v>
      </c>
      <c r="D193">
        <v>1.5051000000000001</v>
      </c>
      <c r="E193">
        <v>0.92230000000000001</v>
      </c>
    </row>
    <row r="194" spans="1:5" x14ac:dyDescent="0.25">
      <c r="A194" t="s">
        <v>154</v>
      </c>
      <c r="B194" t="s">
        <v>160</v>
      </c>
      <c r="C194">
        <v>1.3288</v>
      </c>
      <c r="D194">
        <v>0.62709999999999999</v>
      </c>
      <c r="E194">
        <v>0.97350000000000003</v>
      </c>
    </row>
    <row r="195" spans="1:5" x14ac:dyDescent="0.25">
      <c r="A195" t="s">
        <v>154</v>
      </c>
      <c r="B195" t="s">
        <v>165</v>
      </c>
      <c r="C195">
        <v>1.3288</v>
      </c>
      <c r="D195">
        <v>0.83179999999999998</v>
      </c>
      <c r="E195">
        <v>1.3834</v>
      </c>
    </row>
    <row r="196" spans="1:5" x14ac:dyDescent="0.25">
      <c r="A196" t="s">
        <v>154</v>
      </c>
      <c r="B196" t="s">
        <v>164</v>
      </c>
      <c r="C196">
        <v>1.3288</v>
      </c>
      <c r="D196">
        <v>0.878</v>
      </c>
      <c r="E196">
        <v>1.6766000000000001</v>
      </c>
    </row>
    <row r="197" spans="1:5" x14ac:dyDescent="0.25">
      <c r="A197" t="s">
        <v>154</v>
      </c>
      <c r="B197" t="s">
        <v>167</v>
      </c>
      <c r="C197">
        <v>1.3288</v>
      </c>
      <c r="D197">
        <v>1.4655</v>
      </c>
      <c r="E197">
        <v>0.46110000000000001</v>
      </c>
    </row>
    <row r="198" spans="1:5" x14ac:dyDescent="0.25">
      <c r="A198" t="s">
        <v>154</v>
      </c>
      <c r="B198" t="s">
        <v>168</v>
      </c>
      <c r="C198">
        <v>1.3288</v>
      </c>
      <c r="D198">
        <v>0.7944</v>
      </c>
      <c r="E198">
        <v>0.81130000000000002</v>
      </c>
    </row>
    <row r="199" spans="1:5" x14ac:dyDescent="0.25">
      <c r="A199" t="s">
        <v>154</v>
      </c>
      <c r="B199" t="s">
        <v>156</v>
      </c>
      <c r="C199">
        <v>1.3288</v>
      </c>
      <c r="D199">
        <v>1.4215</v>
      </c>
      <c r="E199">
        <v>0.75719999999999998</v>
      </c>
    </row>
    <row r="200" spans="1:5" x14ac:dyDescent="0.25">
      <c r="A200" t="s">
        <v>154</v>
      </c>
      <c r="B200" t="s">
        <v>169</v>
      </c>
      <c r="C200">
        <v>1.3288</v>
      </c>
      <c r="D200">
        <v>0.75260000000000005</v>
      </c>
      <c r="E200">
        <v>1.1785000000000001</v>
      </c>
    </row>
    <row r="201" spans="1:5" x14ac:dyDescent="0.25">
      <c r="A201" t="s">
        <v>154</v>
      </c>
      <c r="B201" t="s">
        <v>162</v>
      </c>
      <c r="C201">
        <v>1.3288</v>
      </c>
      <c r="D201">
        <v>0.54349999999999998</v>
      </c>
      <c r="E201">
        <v>1.1357999999999999</v>
      </c>
    </row>
    <row r="202" spans="1:5" x14ac:dyDescent="0.25">
      <c r="A202" t="s">
        <v>154</v>
      </c>
      <c r="B202" t="s">
        <v>170</v>
      </c>
      <c r="C202">
        <v>1.3288</v>
      </c>
      <c r="D202">
        <v>1.087</v>
      </c>
      <c r="E202">
        <v>1.4061999999999999</v>
      </c>
    </row>
    <row r="203" spans="1:5" x14ac:dyDescent="0.25">
      <c r="A203" t="s">
        <v>154</v>
      </c>
      <c r="B203" t="s">
        <v>166</v>
      </c>
      <c r="C203">
        <v>1.3288</v>
      </c>
      <c r="D203">
        <v>0.75260000000000005</v>
      </c>
      <c r="E203">
        <v>1.1453</v>
      </c>
    </row>
    <row r="204" spans="1:5" x14ac:dyDescent="0.25">
      <c r="A204" t="s">
        <v>154</v>
      </c>
      <c r="B204" t="s">
        <v>174</v>
      </c>
      <c r="C204">
        <v>1.3288</v>
      </c>
      <c r="D204">
        <v>1.1706000000000001</v>
      </c>
      <c r="E204">
        <v>0.97350000000000003</v>
      </c>
    </row>
    <row r="205" spans="1:5" x14ac:dyDescent="0.25">
      <c r="A205" t="s">
        <v>154</v>
      </c>
      <c r="B205" t="s">
        <v>172</v>
      </c>
      <c r="C205">
        <v>1.3288</v>
      </c>
      <c r="D205">
        <v>0.91979999999999995</v>
      </c>
      <c r="E205">
        <v>0.86539999999999995</v>
      </c>
    </row>
    <row r="206" spans="1:5" x14ac:dyDescent="0.25">
      <c r="A206" t="s">
        <v>154</v>
      </c>
      <c r="B206" t="s">
        <v>171</v>
      </c>
      <c r="C206">
        <v>1.3288</v>
      </c>
      <c r="D206">
        <v>0.91100000000000003</v>
      </c>
      <c r="E206">
        <v>1.0247999999999999</v>
      </c>
    </row>
    <row r="207" spans="1:5" x14ac:dyDescent="0.25">
      <c r="A207" t="s">
        <v>154</v>
      </c>
      <c r="B207" t="s">
        <v>158</v>
      </c>
      <c r="C207">
        <v>1.3288</v>
      </c>
      <c r="D207">
        <v>0.91979999999999995</v>
      </c>
      <c r="E207">
        <v>1.0276000000000001</v>
      </c>
    </row>
    <row r="208" spans="1:5" x14ac:dyDescent="0.25">
      <c r="A208" t="s">
        <v>154</v>
      </c>
      <c r="B208" t="s">
        <v>155</v>
      </c>
      <c r="C208">
        <v>1.3288</v>
      </c>
      <c r="D208">
        <v>1.756</v>
      </c>
      <c r="E208">
        <v>0.86539999999999995</v>
      </c>
    </row>
    <row r="209" spans="1:5" x14ac:dyDescent="0.25">
      <c r="A209" t="s">
        <v>154</v>
      </c>
      <c r="B209" t="s">
        <v>157</v>
      </c>
      <c r="C209">
        <v>1.3288</v>
      </c>
      <c r="D209">
        <v>1.2675000000000001</v>
      </c>
      <c r="E209">
        <v>0.76859999999999995</v>
      </c>
    </row>
    <row r="210" spans="1:5" x14ac:dyDescent="0.25">
      <c r="A210" t="s">
        <v>154</v>
      </c>
      <c r="B210" t="s">
        <v>173</v>
      </c>
      <c r="C210">
        <v>1.3288</v>
      </c>
      <c r="D210">
        <v>0.9506</v>
      </c>
      <c r="E210">
        <v>1.1785000000000001</v>
      </c>
    </row>
    <row r="211" spans="1:5" x14ac:dyDescent="0.25">
      <c r="A211" t="s">
        <v>175</v>
      </c>
      <c r="B211" t="s">
        <v>284</v>
      </c>
      <c r="C211">
        <v>1.179</v>
      </c>
      <c r="D211">
        <v>1.3471</v>
      </c>
      <c r="E211">
        <v>1.3471</v>
      </c>
    </row>
    <row r="212" spans="1:5" x14ac:dyDescent="0.25">
      <c r="A212" t="s">
        <v>175</v>
      </c>
      <c r="B212" t="s">
        <v>179</v>
      </c>
      <c r="C212">
        <v>1.179</v>
      </c>
      <c r="D212">
        <v>0.79520000000000002</v>
      </c>
      <c r="E212">
        <v>1.3716999999999999</v>
      </c>
    </row>
    <row r="213" spans="1:5" x14ac:dyDescent="0.25">
      <c r="A213" t="s">
        <v>175</v>
      </c>
      <c r="B213" t="s">
        <v>282</v>
      </c>
      <c r="C213">
        <v>1.179</v>
      </c>
      <c r="D213">
        <v>0.99790000000000001</v>
      </c>
      <c r="E213">
        <v>0.67359999999999998</v>
      </c>
    </row>
    <row r="214" spans="1:5" x14ac:dyDescent="0.25">
      <c r="A214" t="s">
        <v>175</v>
      </c>
      <c r="B214" t="s">
        <v>176</v>
      </c>
      <c r="C214">
        <v>1.179</v>
      </c>
      <c r="D214">
        <v>0.84819999999999995</v>
      </c>
      <c r="E214">
        <v>0.78580000000000005</v>
      </c>
    </row>
    <row r="215" spans="1:5" x14ac:dyDescent="0.25">
      <c r="A215" t="s">
        <v>175</v>
      </c>
      <c r="B215" t="s">
        <v>285</v>
      </c>
      <c r="C215">
        <v>1.179</v>
      </c>
      <c r="D215">
        <v>0.9012</v>
      </c>
      <c r="E215">
        <v>1.1331</v>
      </c>
    </row>
    <row r="216" spans="1:5" x14ac:dyDescent="0.25">
      <c r="A216" t="s">
        <v>175</v>
      </c>
      <c r="B216" t="s">
        <v>277</v>
      </c>
      <c r="C216">
        <v>1.179</v>
      </c>
      <c r="D216">
        <v>0.58309999999999995</v>
      </c>
      <c r="E216">
        <v>0.95420000000000005</v>
      </c>
    </row>
    <row r="217" spans="1:5" x14ac:dyDescent="0.25">
      <c r="A217" t="s">
        <v>175</v>
      </c>
      <c r="B217" t="s">
        <v>281</v>
      </c>
      <c r="C217">
        <v>1.179</v>
      </c>
      <c r="D217">
        <v>0.53010000000000002</v>
      </c>
      <c r="E217">
        <v>1.2524</v>
      </c>
    </row>
    <row r="218" spans="1:5" x14ac:dyDescent="0.25">
      <c r="A218" t="s">
        <v>175</v>
      </c>
      <c r="B218" t="s">
        <v>178</v>
      </c>
      <c r="C218">
        <v>1.179</v>
      </c>
      <c r="D218">
        <v>0.45240000000000002</v>
      </c>
      <c r="E218">
        <v>1.2723</v>
      </c>
    </row>
    <row r="219" spans="1:5" x14ac:dyDescent="0.25">
      <c r="A219" t="s">
        <v>175</v>
      </c>
      <c r="B219" t="s">
        <v>278</v>
      </c>
      <c r="C219">
        <v>1.179</v>
      </c>
      <c r="D219">
        <v>0.84819999999999995</v>
      </c>
      <c r="E219">
        <v>1.6538999999999999</v>
      </c>
    </row>
    <row r="220" spans="1:5" x14ac:dyDescent="0.25">
      <c r="A220" t="s">
        <v>175</v>
      </c>
      <c r="B220" t="s">
        <v>276</v>
      </c>
      <c r="C220">
        <v>1.179</v>
      </c>
      <c r="D220">
        <v>2.0954999999999999</v>
      </c>
      <c r="E220">
        <v>0.22450000000000001</v>
      </c>
    </row>
    <row r="221" spans="1:5" x14ac:dyDescent="0.25">
      <c r="A221" t="s">
        <v>175</v>
      </c>
      <c r="B221" t="s">
        <v>279</v>
      </c>
      <c r="C221">
        <v>1.179</v>
      </c>
      <c r="D221">
        <v>1.0477000000000001</v>
      </c>
      <c r="E221">
        <v>0.67359999999999998</v>
      </c>
    </row>
    <row r="222" spans="1:5" x14ac:dyDescent="0.25">
      <c r="A222" t="s">
        <v>175</v>
      </c>
      <c r="B222" t="s">
        <v>283</v>
      </c>
      <c r="C222">
        <v>1.179</v>
      </c>
      <c r="D222">
        <v>0.68910000000000005</v>
      </c>
      <c r="E222">
        <v>1.2524</v>
      </c>
    </row>
    <row r="223" spans="1:5" x14ac:dyDescent="0.25">
      <c r="A223" t="s">
        <v>175</v>
      </c>
      <c r="B223" t="s">
        <v>177</v>
      </c>
      <c r="C223">
        <v>1.179</v>
      </c>
      <c r="D223">
        <v>1.8460000000000001</v>
      </c>
      <c r="E223">
        <v>0.67359999999999998</v>
      </c>
    </row>
    <row r="224" spans="1:5" x14ac:dyDescent="0.25">
      <c r="A224" t="s">
        <v>175</v>
      </c>
      <c r="B224" t="s">
        <v>280</v>
      </c>
      <c r="C224">
        <v>1.179</v>
      </c>
      <c r="D224">
        <v>0.84819999999999995</v>
      </c>
      <c r="E224">
        <v>0.89810000000000001</v>
      </c>
    </row>
    <row r="225" spans="1:5" x14ac:dyDescent="0.25">
      <c r="A225" t="s">
        <v>24</v>
      </c>
      <c r="B225" t="s">
        <v>292</v>
      </c>
      <c r="C225">
        <v>1.6361000000000001</v>
      </c>
      <c r="D225">
        <v>1.6898</v>
      </c>
      <c r="E225">
        <v>0.90869999999999995</v>
      </c>
    </row>
    <row r="226" spans="1:5" x14ac:dyDescent="0.25">
      <c r="A226" t="s">
        <v>24</v>
      </c>
      <c r="B226" t="s">
        <v>289</v>
      </c>
      <c r="C226">
        <v>1.6361000000000001</v>
      </c>
      <c r="D226">
        <v>0.61119999999999997</v>
      </c>
      <c r="E226">
        <v>1.4823999999999999</v>
      </c>
    </row>
    <row r="227" spans="1:5" x14ac:dyDescent="0.25">
      <c r="A227" t="s">
        <v>24</v>
      </c>
      <c r="B227" t="s">
        <v>180</v>
      </c>
      <c r="C227">
        <v>1.6361000000000001</v>
      </c>
      <c r="D227">
        <v>1.1505000000000001</v>
      </c>
      <c r="E227">
        <v>1.1153</v>
      </c>
    </row>
    <row r="228" spans="1:5" x14ac:dyDescent="0.25">
      <c r="A228" t="s">
        <v>24</v>
      </c>
      <c r="B228" t="s">
        <v>326</v>
      </c>
      <c r="C228">
        <v>1.6361000000000001</v>
      </c>
      <c r="D228">
        <v>0.79100000000000004</v>
      </c>
      <c r="E228">
        <v>1.2805</v>
      </c>
    </row>
    <row r="229" spans="1:5" x14ac:dyDescent="0.25">
      <c r="A229" t="s">
        <v>24</v>
      </c>
      <c r="B229" t="s">
        <v>288</v>
      </c>
      <c r="C229">
        <v>1.6361000000000001</v>
      </c>
      <c r="D229">
        <v>0.755</v>
      </c>
      <c r="E229">
        <v>1.4044000000000001</v>
      </c>
    </row>
    <row r="230" spans="1:5" x14ac:dyDescent="0.25">
      <c r="A230" t="s">
        <v>24</v>
      </c>
      <c r="B230" t="s">
        <v>287</v>
      </c>
      <c r="C230">
        <v>1.6361000000000001</v>
      </c>
      <c r="D230">
        <v>0.84889999999999999</v>
      </c>
      <c r="E230">
        <v>0.89729999999999999</v>
      </c>
    </row>
    <row r="231" spans="1:5" x14ac:dyDescent="0.25">
      <c r="A231" t="s">
        <v>24</v>
      </c>
      <c r="B231" t="s">
        <v>293</v>
      </c>
      <c r="C231">
        <v>1.6361000000000001</v>
      </c>
      <c r="D231">
        <v>0.88290000000000002</v>
      </c>
      <c r="E231">
        <v>1.0143</v>
      </c>
    </row>
    <row r="232" spans="1:5" x14ac:dyDescent="0.25">
      <c r="A232" t="s">
        <v>24</v>
      </c>
      <c r="B232" t="s">
        <v>294</v>
      </c>
      <c r="C232">
        <v>1.6361000000000001</v>
      </c>
      <c r="D232">
        <v>1.6178999999999999</v>
      </c>
      <c r="E232">
        <v>0.66090000000000004</v>
      </c>
    </row>
    <row r="233" spans="1:5" x14ac:dyDescent="0.25">
      <c r="A233" t="s">
        <v>24</v>
      </c>
      <c r="B233" t="s">
        <v>295</v>
      </c>
      <c r="C233">
        <v>1.6361000000000001</v>
      </c>
      <c r="D233">
        <v>1.2564</v>
      </c>
      <c r="E233">
        <v>0.62419999999999998</v>
      </c>
    </row>
    <row r="234" spans="1:5" x14ac:dyDescent="0.25">
      <c r="A234" t="s">
        <v>24</v>
      </c>
      <c r="B234" t="s">
        <v>25</v>
      </c>
      <c r="C234">
        <v>1.6361000000000001</v>
      </c>
      <c r="D234">
        <v>1.2584</v>
      </c>
      <c r="E234">
        <v>0.95</v>
      </c>
    </row>
    <row r="235" spans="1:5" x14ac:dyDescent="0.25">
      <c r="A235" t="s">
        <v>24</v>
      </c>
      <c r="B235" t="s">
        <v>327</v>
      </c>
      <c r="C235">
        <v>1.6361000000000001</v>
      </c>
      <c r="D235">
        <v>1.0526</v>
      </c>
      <c r="E235">
        <v>0.93630000000000002</v>
      </c>
    </row>
    <row r="236" spans="1:5" x14ac:dyDescent="0.25">
      <c r="A236" t="s">
        <v>24</v>
      </c>
      <c r="B236" t="s">
        <v>286</v>
      </c>
      <c r="C236">
        <v>1.6361000000000001</v>
      </c>
      <c r="D236">
        <v>1.5820000000000001</v>
      </c>
      <c r="E236">
        <v>0.74350000000000005</v>
      </c>
    </row>
    <row r="237" spans="1:5" x14ac:dyDescent="0.25">
      <c r="A237" t="s">
        <v>24</v>
      </c>
      <c r="B237" t="s">
        <v>291</v>
      </c>
      <c r="C237">
        <v>1.6361000000000001</v>
      </c>
      <c r="D237">
        <v>0.50929999999999997</v>
      </c>
      <c r="E237">
        <v>1.4044000000000001</v>
      </c>
    </row>
    <row r="238" spans="1:5" x14ac:dyDescent="0.25">
      <c r="A238" t="s">
        <v>24</v>
      </c>
      <c r="B238" t="s">
        <v>26</v>
      </c>
      <c r="C238">
        <v>1.6361000000000001</v>
      </c>
      <c r="D238">
        <v>1.3582000000000001</v>
      </c>
      <c r="E238">
        <v>0.70220000000000005</v>
      </c>
    </row>
    <row r="239" spans="1:5" x14ac:dyDescent="0.25">
      <c r="A239" t="s">
        <v>24</v>
      </c>
      <c r="B239" t="s">
        <v>184</v>
      </c>
      <c r="C239">
        <v>1.6361000000000001</v>
      </c>
      <c r="D239">
        <v>0.97070000000000001</v>
      </c>
      <c r="E239">
        <v>0.99129999999999996</v>
      </c>
    </row>
    <row r="240" spans="1:5" x14ac:dyDescent="0.25">
      <c r="A240" t="s">
        <v>24</v>
      </c>
      <c r="B240" t="s">
        <v>290</v>
      </c>
      <c r="C240">
        <v>1.6361000000000001</v>
      </c>
      <c r="D240">
        <v>1.0066999999999999</v>
      </c>
      <c r="E240">
        <v>0.99129999999999996</v>
      </c>
    </row>
    <row r="241" spans="1:5" x14ac:dyDescent="0.25">
      <c r="A241" t="s">
        <v>24</v>
      </c>
      <c r="B241" t="s">
        <v>183</v>
      </c>
      <c r="C241">
        <v>1.6361000000000001</v>
      </c>
      <c r="D241">
        <v>0.79100000000000004</v>
      </c>
      <c r="E241">
        <v>1.2392000000000001</v>
      </c>
    </row>
    <row r="242" spans="1:5" x14ac:dyDescent="0.25">
      <c r="A242" t="s">
        <v>24</v>
      </c>
      <c r="B242" t="s">
        <v>182</v>
      </c>
      <c r="C242">
        <v>1.6361000000000001</v>
      </c>
      <c r="D242">
        <v>0.8629</v>
      </c>
      <c r="E242">
        <v>1.1566000000000001</v>
      </c>
    </row>
    <row r="243" spans="1:5" x14ac:dyDescent="0.25">
      <c r="A243" t="s">
        <v>24</v>
      </c>
      <c r="B243" t="s">
        <v>185</v>
      </c>
      <c r="C243">
        <v>1.6361000000000001</v>
      </c>
      <c r="D243">
        <v>0.47539999999999999</v>
      </c>
      <c r="E243">
        <v>0.70220000000000005</v>
      </c>
    </row>
    <row r="244" spans="1:5" x14ac:dyDescent="0.25">
      <c r="A244" t="s">
        <v>24</v>
      </c>
      <c r="B244" t="s">
        <v>181</v>
      </c>
      <c r="C244">
        <v>1.6361000000000001</v>
      </c>
      <c r="D244">
        <v>0.61119999999999997</v>
      </c>
      <c r="E244">
        <v>0.81920000000000004</v>
      </c>
    </row>
    <row r="245" spans="1:5" x14ac:dyDescent="0.25">
      <c r="A245" t="s">
        <v>27</v>
      </c>
      <c r="B245" t="s">
        <v>187</v>
      </c>
      <c r="C245">
        <v>1.3</v>
      </c>
      <c r="D245">
        <v>0.72870000000000001</v>
      </c>
      <c r="E245">
        <v>0.91579999999999995</v>
      </c>
    </row>
    <row r="246" spans="1:5" x14ac:dyDescent="0.25">
      <c r="A246" t="s">
        <v>27</v>
      </c>
      <c r="B246" t="s">
        <v>191</v>
      </c>
      <c r="C246">
        <v>1.3</v>
      </c>
      <c r="D246">
        <v>1.4575</v>
      </c>
      <c r="E246">
        <v>1.3013999999999999</v>
      </c>
    </row>
    <row r="247" spans="1:5" x14ac:dyDescent="0.25">
      <c r="A247" t="s">
        <v>27</v>
      </c>
      <c r="B247" t="s">
        <v>28</v>
      </c>
      <c r="C247">
        <v>1.3</v>
      </c>
      <c r="D247">
        <v>1.1111</v>
      </c>
      <c r="E247">
        <v>0.71230000000000004</v>
      </c>
    </row>
    <row r="248" spans="1:5" x14ac:dyDescent="0.25">
      <c r="A248" t="s">
        <v>27</v>
      </c>
      <c r="B248" t="s">
        <v>186</v>
      </c>
      <c r="C248">
        <v>1.3</v>
      </c>
      <c r="D248">
        <v>1.0256000000000001</v>
      </c>
      <c r="E248">
        <v>0.66139999999999999</v>
      </c>
    </row>
    <row r="249" spans="1:5" x14ac:dyDescent="0.25">
      <c r="A249" t="s">
        <v>27</v>
      </c>
      <c r="B249" t="s">
        <v>189</v>
      </c>
      <c r="C249">
        <v>1.3</v>
      </c>
      <c r="D249">
        <v>0.60729999999999995</v>
      </c>
      <c r="E249">
        <v>0.96399999999999997</v>
      </c>
    </row>
    <row r="250" spans="1:5" x14ac:dyDescent="0.25">
      <c r="A250" t="s">
        <v>27</v>
      </c>
      <c r="B250" t="s">
        <v>297</v>
      </c>
      <c r="C250">
        <v>1.3</v>
      </c>
      <c r="D250">
        <v>1.0931</v>
      </c>
      <c r="E250">
        <v>1.0604</v>
      </c>
    </row>
    <row r="251" spans="1:5" x14ac:dyDescent="0.25">
      <c r="A251" t="s">
        <v>27</v>
      </c>
      <c r="B251" t="s">
        <v>298</v>
      </c>
      <c r="C251">
        <v>1.3</v>
      </c>
      <c r="D251">
        <v>1.5385</v>
      </c>
      <c r="E251">
        <v>0.71230000000000004</v>
      </c>
    </row>
    <row r="252" spans="1:5" x14ac:dyDescent="0.25">
      <c r="A252" t="s">
        <v>27</v>
      </c>
      <c r="B252" t="s">
        <v>31</v>
      </c>
      <c r="C252">
        <v>1.3</v>
      </c>
      <c r="D252">
        <v>0.64780000000000004</v>
      </c>
      <c r="E252">
        <v>1.0122</v>
      </c>
    </row>
    <row r="253" spans="1:5" x14ac:dyDescent="0.25">
      <c r="A253" t="s">
        <v>27</v>
      </c>
      <c r="B253" t="s">
        <v>195</v>
      </c>
      <c r="C253">
        <v>1.3</v>
      </c>
      <c r="D253">
        <v>1.4575</v>
      </c>
      <c r="E253">
        <v>1.3496999999999999</v>
      </c>
    </row>
    <row r="254" spans="1:5" x14ac:dyDescent="0.25">
      <c r="A254" t="s">
        <v>27</v>
      </c>
      <c r="B254" t="s">
        <v>188</v>
      </c>
      <c r="C254">
        <v>1.3</v>
      </c>
      <c r="D254">
        <v>1.1537999999999999</v>
      </c>
      <c r="E254">
        <v>0.71230000000000004</v>
      </c>
    </row>
    <row r="255" spans="1:5" x14ac:dyDescent="0.25">
      <c r="A255" t="s">
        <v>27</v>
      </c>
      <c r="B255" t="s">
        <v>296</v>
      </c>
      <c r="C255">
        <v>1.3</v>
      </c>
      <c r="D255">
        <v>0.76919999999999999</v>
      </c>
      <c r="E255">
        <v>1.3229</v>
      </c>
    </row>
    <row r="256" spans="1:5" x14ac:dyDescent="0.25">
      <c r="A256" t="s">
        <v>27</v>
      </c>
      <c r="B256" t="s">
        <v>190</v>
      </c>
      <c r="C256">
        <v>1.3</v>
      </c>
      <c r="D256">
        <v>0.9829</v>
      </c>
      <c r="E256">
        <v>0.86499999999999999</v>
      </c>
    </row>
    <row r="257" spans="1:5" x14ac:dyDescent="0.25">
      <c r="A257" t="s">
        <v>27</v>
      </c>
      <c r="B257" t="s">
        <v>192</v>
      </c>
      <c r="C257">
        <v>1.3</v>
      </c>
      <c r="D257">
        <v>1.0684</v>
      </c>
      <c r="E257">
        <v>0.9667</v>
      </c>
    </row>
    <row r="258" spans="1:5" x14ac:dyDescent="0.25">
      <c r="A258" t="s">
        <v>27</v>
      </c>
      <c r="B258" t="s">
        <v>329</v>
      </c>
      <c r="C258">
        <v>1.3</v>
      </c>
      <c r="D258">
        <v>0.76919999999999999</v>
      </c>
      <c r="E258">
        <v>1.1086</v>
      </c>
    </row>
    <row r="259" spans="1:5" x14ac:dyDescent="0.25">
      <c r="A259" t="s">
        <v>27</v>
      </c>
      <c r="B259" t="s">
        <v>194</v>
      </c>
      <c r="C259">
        <v>1.3</v>
      </c>
      <c r="D259">
        <v>0.85470000000000002</v>
      </c>
      <c r="E259">
        <v>0.91579999999999995</v>
      </c>
    </row>
    <row r="260" spans="1:5" x14ac:dyDescent="0.25">
      <c r="A260" t="s">
        <v>27</v>
      </c>
      <c r="B260" t="s">
        <v>299</v>
      </c>
      <c r="C260">
        <v>1.3</v>
      </c>
      <c r="D260">
        <v>1.0526</v>
      </c>
      <c r="E260">
        <v>0.62660000000000005</v>
      </c>
    </row>
    <row r="261" spans="1:5" x14ac:dyDescent="0.25">
      <c r="A261" t="s">
        <v>27</v>
      </c>
      <c r="B261" t="s">
        <v>328</v>
      </c>
      <c r="C261">
        <v>1.3</v>
      </c>
      <c r="D261">
        <v>1.0256000000000001</v>
      </c>
      <c r="E261">
        <v>0.9667</v>
      </c>
    </row>
    <row r="262" spans="1:5" x14ac:dyDescent="0.25">
      <c r="A262" t="s">
        <v>27</v>
      </c>
      <c r="B262" t="s">
        <v>193</v>
      </c>
      <c r="C262">
        <v>1.3</v>
      </c>
      <c r="D262">
        <v>1.1335999999999999</v>
      </c>
      <c r="E262">
        <v>0.91579999999999995</v>
      </c>
    </row>
    <row r="263" spans="1:5" x14ac:dyDescent="0.25">
      <c r="A263" t="s">
        <v>27</v>
      </c>
      <c r="B263" t="s">
        <v>30</v>
      </c>
      <c r="C263">
        <v>1.3</v>
      </c>
      <c r="D263">
        <v>0.85470000000000002</v>
      </c>
      <c r="E263">
        <v>1.1701999999999999</v>
      </c>
    </row>
    <row r="264" spans="1:5" x14ac:dyDescent="0.25">
      <c r="A264" t="s">
        <v>27</v>
      </c>
      <c r="B264" t="s">
        <v>29</v>
      </c>
      <c r="C264">
        <v>1.3</v>
      </c>
      <c r="D264">
        <v>0.68830000000000002</v>
      </c>
      <c r="E264">
        <v>1.6871</v>
      </c>
    </row>
    <row r="265" spans="1:5" x14ac:dyDescent="0.25">
      <c r="A265" t="s">
        <v>196</v>
      </c>
      <c r="B265" t="s">
        <v>205</v>
      </c>
      <c r="C265">
        <v>1.5903</v>
      </c>
      <c r="D265">
        <v>1.9650000000000001</v>
      </c>
      <c r="E265">
        <v>0.58209999999999995</v>
      </c>
    </row>
    <row r="266" spans="1:5" x14ac:dyDescent="0.25">
      <c r="A266" t="s">
        <v>196</v>
      </c>
      <c r="B266" t="s">
        <v>306</v>
      </c>
      <c r="C266">
        <v>1.5903</v>
      </c>
      <c r="D266">
        <v>1.3362000000000001</v>
      </c>
      <c r="E266">
        <v>0.80600000000000005</v>
      </c>
    </row>
    <row r="267" spans="1:5" x14ac:dyDescent="0.25">
      <c r="A267" t="s">
        <v>196</v>
      </c>
      <c r="B267" t="s">
        <v>206</v>
      </c>
      <c r="C267">
        <v>1.5903</v>
      </c>
      <c r="D267">
        <v>0.62880000000000003</v>
      </c>
      <c r="E267">
        <v>1.5224</v>
      </c>
    </row>
    <row r="268" spans="1:5" x14ac:dyDescent="0.25">
      <c r="A268" t="s">
        <v>196</v>
      </c>
      <c r="B268" t="s">
        <v>197</v>
      </c>
      <c r="C268">
        <v>1.5903</v>
      </c>
      <c r="D268">
        <v>0.90390000000000004</v>
      </c>
      <c r="E268">
        <v>1.7910999999999999</v>
      </c>
    </row>
    <row r="269" spans="1:5" x14ac:dyDescent="0.25">
      <c r="A269" t="s">
        <v>196</v>
      </c>
      <c r="B269" t="s">
        <v>307</v>
      </c>
      <c r="C269">
        <v>1.5903</v>
      </c>
      <c r="D269">
        <v>1.2576000000000001</v>
      </c>
      <c r="E269">
        <v>0.58209999999999995</v>
      </c>
    </row>
    <row r="270" spans="1:5" x14ac:dyDescent="0.25">
      <c r="A270" t="s">
        <v>196</v>
      </c>
      <c r="B270" t="s">
        <v>204</v>
      </c>
      <c r="C270">
        <v>1.5903</v>
      </c>
      <c r="D270">
        <v>0.94320000000000004</v>
      </c>
      <c r="E270">
        <v>1.3432999999999999</v>
      </c>
    </row>
    <row r="271" spans="1:5" x14ac:dyDescent="0.25">
      <c r="A271" t="s">
        <v>196</v>
      </c>
      <c r="B271" t="s">
        <v>302</v>
      </c>
      <c r="C271">
        <v>1.5903</v>
      </c>
      <c r="D271">
        <v>0.66810000000000003</v>
      </c>
      <c r="E271">
        <v>0.58209999999999995</v>
      </c>
    </row>
    <row r="272" spans="1:5" x14ac:dyDescent="0.25">
      <c r="A272" t="s">
        <v>196</v>
      </c>
      <c r="B272" t="s">
        <v>305</v>
      </c>
      <c r="C272">
        <v>1.5903</v>
      </c>
      <c r="D272">
        <v>0.82530000000000003</v>
      </c>
      <c r="E272">
        <v>0.71640000000000004</v>
      </c>
    </row>
    <row r="273" spans="1:5" x14ac:dyDescent="0.25">
      <c r="A273" t="s">
        <v>196</v>
      </c>
      <c r="B273" t="s">
        <v>202</v>
      </c>
      <c r="C273">
        <v>1.5903</v>
      </c>
      <c r="D273">
        <v>1.1004</v>
      </c>
      <c r="E273">
        <v>0.67169999999999996</v>
      </c>
    </row>
    <row r="274" spans="1:5" x14ac:dyDescent="0.25">
      <c r="A274" t="s">
        <v>196</v>
      </c>
      <c r="B274" t="s">
        <v>200</v>
      </c>
      <c r="C274">
        <v>1.5903</v>
      </c>
      <c r="D274">
        <v>1.3754999999999999</v>
      </c>
      <c r="E274">
        <v>0.49249999999999999</v>
      </c>
    </row>
    <row r="275" spans="1:5" x14ac:dyDescent="0.25">
      <c r="A275" t="s">
        <v>196</v>
      </c>
      <c r="B275" t="s">
        <v>199</v>
      </c>
      <c r="C275">
        <v>1.5903</v>
      </c>
      <c r="D275">
        <v>1.179</v>
      </c>
      <c r="E275">
        <v>1.2090000000000001</v>
      </c>
    </row>
    <row r="276" spans="1:5" x14ac:dyDescent="0.25">
      <c r="A276" t="s">
        <v>196</v>
      </c>
      <c r="B276" t="s">
        <v>303</v>
      </c>
      <c r="C276">
        <v>1.5903</v>
      </c>
      <c r="D276">
        <v>0.78600000000000003</v>
      </c>
      <c r="E276">
        <v>1.0299</v>
      </c>
    </row>
    <row r="277" spans="1:5" x14ac:dyDescent="0.25">
      <c r="A277" t="s">
        <v>196</v>
      </c>
      <c r="B277" t="s">
        <v>201</v>
      </c>
      <c r="C277">
        <v>1.5903</v>
      </c>
      <c r="D277">
        <v>1.0218</v>
      </c>
      <c r="E277">
        <v>1.0747</v>
      </c>
    </row>
    <row r="278" spans="1:5" x14ac:dyDescent="0.25">
      <c r="A278" t="s">
        <v>196</v>
      </c>
      <c r="B278" t="s">
        <v>304</v>
      </c>
      <c r="C278">
        <v>1.5903</v>
      </c>
      <c r="D278">
        <v>0.98250000000000004</v>
      </c>
      <c r="E278">
        <v>0.40300000000000002</v>
      </c>
    </row>
    <row r="279" spans="1:5" x14ac:dyDescent="0.25">
      <c r="A279" t="s">
        <v>196</v>
      </c>
      <c r="B279" t="s">
        <v>198</v>
      </c>
      <c r="C279">
        <v>1.5903</v>
      </c>
      <c r="D279">
        <v>0.78600000000000003</v>
      </c>
      <c r="E279">
        <v>1.8806</v>
      </c>
    </row>
    <row r="280" spans="1:5" x14ac:dyDescent="0.25">
      <c r="A280" t="s">
        <v>196</v>
      </c>
      <c r="B280" t="s">
        <v>300</v>
      </c>
      <c r="C280">
        <v>1.5903</v>
      </c>
      <c r="D280">
        <v>0.74670000000000003</v>
      </c>
      <c r="E280">
        <v>1.0747</v>
      </c>
    </row>
    <row r="281" spans="1:5" x14ac:dyDescent="0.25">
      <c r="A281" t="s">
        <v>196</v>
      </c>
      <c r="B281" t="s">
        <v>301</v>
      </c>
      <c r="C281">
        <v>1.5903</v>
      </c>
      <c r="D281">
        <v>0.78600000000000003</v>
      </c>
      <c r="E281">
        <v>1.4329000000000001</v>
      </c>
    </row>
    <row r="282" spans="1:5" x14ac:dyDescent="0.25">
      <c r="A282" t="s">
        <v>196</v>
      </c>
      <c r="B282" t="s">
        <v>203</v>
      </c>
      <c r="C282">
        <v>1.5903</v>
      </c>
      <c r="D282">
        <v>0.70740000000000003</v>
      </c>
      <c r="E282">
        <v>0.80600000000000005</v>
      </c>
    </row>
    <row r="283" spans="1:5" x14ac:dyDescent="0.25">
      <c r="A283" t="s">
        <v>32</v>
      </c>
      <c r="B283" t="s">
        <v>331</v>
      </c>
      <c r="C283">
        <v>1.2278</v>
      </c>
      <c r="D283">
        <v>0.76359999999999995</v>
      </c>
      <c r="E283">
        <v>0.88360000000000005</v>
      </c>
    </row>
    <row r="284" spans="1:5" x14ac:dyDescent="0.25">
      <c r="A284" t="s">
        <v>32</v>
      </c>
      <c r="B284" t="s">
        <v>36</v>
      </c>
      <c r="C284">
        <v>1.2278</v>
      </c>
      <c r="D284">
        <v>1.3744000000000001</v>
      </c>
      <c r="E284">
        <v>0.66269999999999996</v>
      </c>
    </row>
    <row r="285" spans="1:5" x14ac:dyDescent="0.25">
      <c r="A285" t="s">
        <v>32</v>
      </c>
      <c r="B285" t="s">
        <v>212</v>
      </c>
      <c r="C285">
        <v>1.2278</v>
      </c>
      <c r="D285">
        <v>0.8145</v>
      </c>
      <c r="E285">
        <v>1.2150000000000001</v>
      </c>
    </row>
    <row r="286" spans="1:5" x14ac:dyDescent="0.25">
      <c r="A286" t="s">
        <v>32</v>
      </c>
      <c r="B286" t="s">
        <v>311</v>
      </c>
      <c r="C286">
        <v>1.2278</v>
      </c>
      <c r="D286">
        <v>0.8145</v>
      </c>
      <c r="E286">
        <v>1.3253999999999999</v>
      </c>
    </row>
    <row r="287" spans="1:5" x14ac:dyDescent="0.25">
      <c r="A287" t="s">
        <v>32</v>
      </c>
      <c r="B287" t="s">
        <v>210</v>
      </c>
      <c r="C287">
        <v>1.2278</v>
      </c>
      <c r="D287">
        <v>0.9163</v>
      </c>
      <c r="E287">
        <v>1.1045</v>
      </c>
    </row>
    <row r="288" spans="1:5" x14ac:dyDescent="0.25">
      <c r="A288" t="s">
        <v>32</v>
      </c>
      <c r="B288" t="s">
        <v>312</v>
      </c>
      <c r="C288">
        <v>1.2278</v>
      </c>
      <c r="D288">
        <v>0.61080000000000001</v>
      </c>
      <c r="E288">
        <v>0.99409999999999998</v>
      </c>
    </row>
    <row r="289" spans="1:5" x14ac:dyDescent="0.25">
      <c r="A289" t="s">
        <v>32</v>
      </c>
      <c r="B289" t="s">
        <v>209</v>
      </c>
      <c r="C289">
        <v>1.2278</v>
      </c>
      <c r="D289">
        <v>1.0317000000000001</v>
      </c>
      <c r="E289">
        <v>1.296</v>
      </c>
    </row>
    <row r="290" spans="1:5" x14ac:dyDescent="0.25">
      <c r="A290" t="s">
        <v>32</v>
      </c>
      <c r="B290" t="s">
        <v>313</v>
      </c>
      <c r="C290">
        <v>1.2278</v>
      </c>
      <c r="D290">
        <v>0.50900000000000001</v>
      </c>
      <c r="E290">
        <v>1.1597999999999999</v>
      </c>
    </row>
    <row r="291" spans="1:5" x14ac:dyDescent="0.25">
      <c r="A291" t="s">
        <v>32</v>
      </c>
      <c r="B291" t="s">
        <v>309</v>
      </c>
      <c r="C291">
        <v>1.2278</v>
      </c>
      <c r="D291">
        <v>1.069</v>
      </c>
      <c r="E291">
        <v>1.2702</v>
      </c>
    </row>
    <row r="292" spans="1:5" x14ac:dyDescent="0.25">
      <c r="A292" t="s">
        <v>32</v>
      </c>
      <c r="B292" t="s">
        <v>308</v>
      </c>
      <c r="C292">
        <v>1.2278</v>
      </c>
      <c r="D292">
        <v>0.92310000000000003</v>
      </c>
      <c r="E292">
        <v>1.4726999999999999</v>
      </c>
    </row>
    <row r="293" spans="1:5" x14ac:dyDescent="0.25">
      <c r="A293" t="s">
        <v>32</v>
      </c>
      <c r="B293" t="s">
        <v>207</v>
      </c>
      <c r="C293">
        <v>1.2278</v>
      </c>
      <c r="D293">
        <v>1.1708000000000001</v>
      </c>
      <c r="E293">
        <v>0.93889999999999996</v>
      </c>
    </row>
    <row r="294" spans="1:5" x14ac:dyDescent="0.25">
      <c r="A294" t="s">
        <v>32</v>
      </c>
      <c r="B294" t="s">
        <v>330</v>
      </c>
      <c r="C294">
        <v>1.2278</v>
      </c>
      <c r="D294">
        <v>1.0317000000000001</v>
      </c>
      <c r="E294">
        <v>0.88360000000000005</v>
      </c>
    </row>
    <row r="295" spans="1:5" x14ac:dyDescent="0.25">
      <c r="A295" t="s">
        <v>32</v>
      </c>
      <c r="B295" t="s">
        <v>35</v>
      </c>
      <c r="C295">
        <v>1.2278</v>
      </c>
      <c r="D295">
        <v>1.6832</v>
      </c>
      <c r="E295">
        <v>0.82469999999999999</v>
      </c>
    </row>
    <row r="296" spans="1:5" x14ac:dyDescent="0.25">
      <c r="A296" t="s">
        <v>32</v>
      </c>
      <c r="B296" t="s">
        <v>34</v>
      </c>
      <c r="C296">
        <v>1.2278</v>
      </c>
      <c r="D296">
        <v>0.61080000000000001</v>
      </c>
      <c r="E296">
        <v>0.82840000000000003</v>
      </c>
    </row>
    <row r="297" spans="1:5" x14ac:dyDescent="0.25">
      <c r="A297" t="s">
        <v>32</v>
      </c>
      <c r="B297" t="s">
        <v>310</v>
      </c>
      <c r="C297">
        <v>1.2278</v>
      </c>
      <c r="D297">
        <v>1.1403000000000001</v>
      </c>
      <c r="E297">
        <v>0.9425</v>
      </c>
    </row>
    <row r="298" spans="1:5" x14ac:dyDescent="0.25">
      <c r="A298" t="s">
        <v>32</v>
      </c>
      <c r="B298" t="s">
        <v>208</v>
      </c>
      <c r="C298">
        <v>1.2278</v>
      </c>
      <c r="D298">
        <v>1.2726</v>
      </c>
      <c r="E298">
        <v>0.7732</v>
      </c>
    </row>
    <row r="299" spans="1:5" x14ac:dyDescent="0.25">
      <c r="A299" t="s">
        <v>32</v>
      </c>
      <c r="B299" t="s">
        <v>33</v>
      </c>
      <c r="C299">
        <v>1.2278</v>
      </c>
      <c r="D299">
        <v>1.5203</v>
      </c>
      <c r="E299">
        <v>0.5302</v>
      </c>
    </row>
    <row r="300" spans="1:5" x14ac:dyDescent="0.25">
      <c r="A300" t="s">
        <v>32</v>
      </c>
      <c r="B300" t="s">
        <v>211</v>
      </c>
      <c r="C300">
        <v>1.2278</v>
      </c>
      <c r="D300">
        <v>0.8145</v>
      </c>
      <c r="E300">
        <v>0.88360000000000005</v>
      </c>
    </row>
    <row r="301" spans="1:5" x14ac:dyDescent="0.25">
      <c r="A301" t="s">
        <v>213</v>
      </c>
      <c r="B301" t="s">
        <v>221</v>
      </c>
      <c r="C301">
        <v>1.2639</v>
      </c>
      <c r="D301">
        <v>1.0109999999999999</v>
      </c>
      <c r="E301">
        <v>0.81930000000000003</v>
      </c>
    </row>
    <row r="302" spans="1:5" x14ac:dyDescent="0.25">
      <c r="A302" t="s">
        <v>213</v>
      </c>
      <c r="B302" t="s">
        <v>214</v>
      </c>
      <c r="C302">
        <v>1.2639</v>
      </c>
      <c r="D302">
        <v>1.6264000000000001</v>
      </c>
      <c r="E302">
        <v>0.53010000000000002</v>
      </c>
    </row>
    <row r="303" spans="1:5" x14ac:dyDescent="0.25">
      <c r="A303" t="s">
        <v>213</v>
      </c>
      <c r="B303" t="s">
        <v>217</v>
      </c>
      <c r="C303">
        <v>1.2639</v>
      </c>
      <c r="D303">
        <v>0.83520000000000005</v>
      </c>
      <c r="E303">
        <v>1.0602</v>
      </c>
    </row>
    <row r="304" spans="1:5" x14ac:dyDescent="0.25">
      <c r="A304" t="s">
        <v>213</v>
      </c>
      <c r="B304" t="s">
        <v>216</v>
      </c>
      <c r="C304">
        <v>1.2639</v>
      </c>
      <c r="D304">
        <v>0.57140000000000002</v>
      </c>
      <c r="E304">
        <v>1.3011999999999999</v>
      </c>
    </row>
    <row r="305" spans="1:5" x14ac:dyDescent="0.25">
      <c r="A305" t="s">
        <v>213</v>
      </c>
      <c r="B305" t="s">
        <v>218</v>
      </c>
      <c r="C305">
        <v>1.2639</v>
      </c>
      <c r="D305">
        <v>0.92310000000000003</v>
      </c>
      <c r="E305">
        <v>1.012</v>
      </c>
    </row>
    <row r="306" spans="1:5" x14ac:dyDescent="0.25">
      <c r="A306" t="s">
        <v>213</v>
      </c>
      <c r="B306" t="s">
        <v>219</v>
      </c>
      <c r="C306">
        <v>1.2639</v>
      </c>
      <c r="D306">
        <v>1.1868000000000001</v>
      </c>
      <c r="E306">
        <v>1.1566000000000001</v>
      </c>
    </row>
    <row r="307" spans="1:5" x14ac:dyDescent="0.25">
      <c r="A307" t="s">
        <v>213</v>
      </c>
      <c r="B307" t="s">
        <v>215</v>
      </c>
      <c r="C307">
        <v>1.2639</v>
      </c>
      <c r="D307">
        <v>0.87909999999999999</v>
      </c>
      <c r="E307">
        <v>1.0602</v>
      </c>
    </row>
    <row r="308" spans="1:5" x14ac:dyDescent="0.25">
      <c r="A308" t="s">
        <v>213</v>
      </c>
      <c r="B308" t="s">
        <v>314</v>
      </c>
      <c r="C308">
        <v>1.2639</v>
      </c>
      <c r="D308">
        <v>0.83520000000000005</v>
      </c>
      <c r="E308">
        <v>1.3976</v>
      </c>
    </row>
    <row r="309" spans="1:5" x14ac:dyDescent="0.25">
      <c r="A309" t="s">
        <v>213</v>
      </c>
      <c r="B309" t="s">
        <v>315</v>
      </c>
      <c r="C309">
        <v>1.2639</v>
      </c>
      <c r="D309">
        <v>2.3296000000000001</v>
      </c>
      <c r="E309">
        <v>0.1928</v>
      </c>
    </row>
    <row r="310" spans="1:5" x14ac:dyDescent="0.25">
      <c r="A310" t="s">
        <v>213</v>
      </c>
      <c r="B310" t="s">
        <v>220</v>
      </c>
      <c r="C310">
        <v>1.2639</v>
      </c>
      <c r="D310">
        <v>0.74719999999999998</v>
      </c>
      <c r="E310">
        <v>1.6385000000000001</v>
      </c>
    </row>
    <row r="311" spans="1:5" x14ac:dyDescent="0.25">
      <c r="A311" t="s">
        <v>213</v>
      </c>
      <c r="B311" t="s">
        <v>222</v>
      </c>
      <c r="C311">
        <v>1.2639</v>
      </c>
      <c r="D311">
        <v>0.39560000000000001</v>
      </c>
      <c r="E311">
        <v>0.72289999999999999</v>
      </c>
    </row>
    <row r="312" spans="1:5" x14ac:dyDescent="0.25">
      <c r="A312" t="s">
        <v>213</v>
      </c>
      <c r="B312" t="s">
        <v>223</v>
      </c>
      <c r="C312">
        <v>1.2639</v>
      </c>
      <c r="D312">
        <v>0.6593</v>
      </c>
      <c r="E312">
        <v>1.1084000000000001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1.3524</v>
      </c>
      <c r="D343">
        <v>0.69830000000000003</v>
      </c>
      <c r="E343">
        <v>1.129</v>
      </c>
    </row>
    <row r="344" spans="1:5" x14ac:dyDescent="0.25">
      <c r="A344" t="s">
        <v>340</v>
      </c>
      <c r="B344" t="s">
        <v>352</v>
      </c>
      <c r="C344">
        <v>1.3524</v>
      </c>
      <c r="D344">
        <v>1.1913</v>
      </c>
      <c r="E344">
        <v>0.88349999999999995</v>
      </c>
    </row>
    <row r="345" spans="1:5" x14ac:dyDescent="0.25">
      <c r="A345" t="s">
        <v>340</v>
      </c>
      <c r="B345" t="s">
        <v>353</v>
      </c>
      <c r="C345">
        <v>1.3524</v>
      </c>
      <c r="D345">
        <v>1.6093</v>
      </c>
      <c r="E345">
        <v>0.46779999999999999</v>
      </c>
    </row>
    <row r="346" spans="1:5" x14ac:dyDescent="0.25">
      <c r="A346" t="s">
        <v>340</v>
      </c>
      <c r="B346" t="s">
        <v>354</v>
      </c>
      <c r="C346">
        <v>1.3524</v>
      </c>
      <c r="D346">
        <v>1.7664</v>
      </c>
      <c r="E346">
        <v>0.88349999999999995</v>
      </c>
    </row>
    <row r="347" spans="1:5" x14ac:dyDescent="0.25">
      <c r="A347" t="s">
        <v>340</v>
      </c>
      <c r="B347" t="s">
        <v>356</v>
      </c>
      <c r="C347">
        <v>1.3524</v>
      </c>
      <c r="D347">
        <v>1.0439000000000001</v>
      </c>
      <c r="E347">
        <v>1.0395000000000001</v>
      </c>
    </row>
    <row r="348" spans="1:5" x14ac:dyDescent="0.25">
      <c r="A348" t="s">
        <v>340</v>
      </c>
      <c r="B348" t="s">
        <v>361</v>
      </c>
      <c r="C348">
        <v>1.3524</v>
      </c>
      <c r="D348">
        <v>0.6573</v>
      </c>
      <c r="E348">
        <v>1.3252999999999999</v>
      </c>
    </row>
    <row r="349" spans="1:5" x14ac:dyDescent="0.25">
      <c r="A349" t="s">
        <v>340</v>
      </c>
      <c r="B349" t="s">
        <v>365</v>
      </c>
      <c r="C349">
        <v>1.3524</v>
      </c>
      <c r="D349">
        <v>1.1744000000000001</v>
      </c>
      <c r="E349">
        <v>1.4033</v>
      </c>
    </row>
    <row r="350" spans="1:5" x14ac:dyDescent="0.25">
      <c r="A350" t="s">
        <v>340</v>
      </c>
      <c r="B350" t="s">
        <v>377</v>
      </c>
      <c r="C350">
        <v>1.3524</v>
      </c>
      <c r="D350">
        <v>0.47849999999999998</v>
      </c>
      <c r="E350">
        <v>0.98750000000000004</v>
      </c>
    </row>
    <row r="351" spans="1:5" x14ac:dyDescent="0.25">
      <c r="A351" t="s">
        <v>340</v>
      </c>
      <c r="B351" t="s">
        <v>378</v>
      </c>
      <c r="C351">
        <v>1.3524</v>
      </c>
      <c r="D351">
        <v>0.69589999999999996</v>
      </c>
      <c r="E351">
        <v>1.0913999999999999</v>
      </c>
    </row>
    <row r="352" spans="1:5" x14ac:dyDescent="0.25">
      <c r="A352" t="s">
        <v>340</v>
      </c>
      <c r="B352" t="s">
        <v>385</v>
      </c>
      <c r="C352">
        <v>1.3524</v>
      </c>
      <c r="D352">
        <v>0.53400000000000003</v>
      </c>
      <c r="E352">
        <v>0.58899999999999997</v>
      </c>
    </row>
    <row r="353" spans="1:5" x14ac:dyDescent="0.25">
      <c r="A353" t="s">
        <v>340</v>
      </c>
      <c r="B353" t="s">
        <v>387</v>
      </c>
      <c r="C353">
        <v>1.3524</v>
      </c>
      <c r="D353">
        <v>1.0439000000000001</v>
      </c>
      <c r="E353">
        <v>1.0913999999999999</v>
      </c>
    </row>
    <row r="354" spans="1:5" x14ac:dyDescent="0.25">
      <c r="A354" t="s">
        <v>340</v>
      </c>
      <c r="B354" t="s">
        <v>390</v>
      </c>
      <c r="C354">
        <v>1.3524</v>
      </c>
      <c r="D354">
        <v>0.69589999999999996</v>
      </c>
      <c r="E354">
        <v>1.0913999999999999</v>
      </c>
    </row>
    <row r="355" spans="1:5" x14ac:dyDescent="0.25">
      <c r="A355" t="s">
        <v>340</v>
      </c>
      <c r="B355" t="s">
        <v>394</v>
      </c>
      <c r="C355">
        <v>1.3524</v>
      </c>
      <c r="D355">
        <v>0.95689999999999997</v>
      </c>
      <c r="E355">
        <v>1.2992999999999999</v>
      </c>
    </row>
    <row r="356" spans="1:5" x14ac:dyDescent="0.25">
      <c r="A356" t="s">
        <v>340</v>
      </c>
      <c r="B356" t="s">
        <v>405</v>
      </c>
      <c r="C356">
        <v>1.3524</v>
      </c>
      <c r="D356">
        <v>0.78290000000000004</v>
      </c>
      <c r="E356">
        <v>1.0395000000000001</v>
      </c>
    </row>
    <row r="357" spans="1:5" x14ac:dyDescent="0.25">
      <c r="A357" t="s">
        <v>340</v>
      </c>
      <c r="B357" t="s">
        <v>413</v>
      </c>
      <c r="C357">
        <v>1.3524</v>
      </c>
      <c r="D357">
        <v>1.2735000000000001</v>
      </c>
      <c r="E357">
        <v>0.58899999999999997</v>
      </c>
    </row>
    <row r="358" spans="1:5" x14ac:dyDescent="0.25">
      <c r="A358" t="s">
        <v>340</v>
      </c>
      <c r="B358" t="s">
        <v>415</v>
      </c>
      <c r="C358">
        <v>1.3524</v>
      </c>
      <c r="D358">
        <v>1.0873999999999999</v>
      </c>
      <c r="E358">
        <v>0.57169999999999999</v>
      </c>
    </row>
    <row r="359" spans="1:5" x14ac:dyDescent="0.25">
      <c r="A359" t="s">
        <v>340</v>
      </c>
      <c r="B359" t="s">
        <v>418</v>
      </c>
      <c r="C359">
        <v>1.3524</v>
      </c>
      <c r="D359">
        <v>1.2323999999999999</v>
      </c>
      <c r="E359">
        <v>0.98170000000000002</v>
      </c>
    </row>
    <row r="360" spans="1:5" x14ac:dyDescent="0.25">
      <c r="A360" t="s">
        <v>340</v>
      </c>
      <c r="B360" t="s">
        <v>428</v>
      </c>
      <c r="C360">
        <v>1.3524</v>
      </c>
      <c r="D360">
        <v>1.2323999999999999</v>
      </c>
      <c r="E360">
        <v>1.0799000000000001</v>
      </c>
    </row>
    <row r="361" spans="1:5" x14ac:dyDescent="0.25">
      <c r="A361" t="s">
        <v>340</v>
      </c>
      <c r="B361" t="s">
        <v>429</v>
      </c>
      <c r="C361">
        <v>1.3524</v>
      </c>
      <c r="D361">
        <v>0.78290000000000004</v>
      </c>
      <c r="E361">
        <v>1.3512999999999999</v>
      </c>
    </row>
    <row r="362" spans="1:5" x14ac:dyDescent="0.25">
      <c r="A362" t="s">
        <v>340</v>
      </c>
      <c r="B362" t="s">
        <v>431</v>
      </c>
      <c r="C362">
        <v>1.3524</v>
      </c>
      <c r="D362">
        <v>1.0269999999999999</v>
      </c>
      <c r="E362">
        <v>1.129</v>
      </c>
    </row>
    <row r="363" spans="1:5" x14ac:dyDescent="0.25">
      <c r="A363" t="s">
        <v>342</v>
      </c>
      <c r="B363" t="s">
        <v>343</v>
      </c>
      <c r="C363">
        <v>1.1707000000000001</v>
      </c>
      <c r="D363">
        <v>0.62939999999999996</v>
      </c>
      <c r="E363">
        <v>1.2335</v>
      </c>
    </row>
    <row r="364" spans="1:5" x14ac:dyDescent="0.25">
      <c r="A364" t="s">
        <v>342</v>
      </c>
      <c r="B364" t="s">
        <v>346</v>
      </c>
      <c r="C364">
        <v>1.1707000000000001</v>
      </c>
      <c r="D364">
        <v>0.76429999999999998</v>
      </c>
      <c r="E364">
        <v>1.2335</v>
      </c>
    </row>
    <row r="365" spans="1:5" x14ac:dyDescent="0.25">
      <c r="A365" t="s">
        <v>342</v>
      </c>
      <c r="B365" t="s">
        <v>348</v>
      </c>
      <c r="C365">
        <v>1.1707000000000001</v>
      </c>
      <c r="D365">
        <v>1.3936999999999999</v>
      </c>
      <c r="E365">
        <v>0.98680000000000001</v>
      </c>
    </row>
    <row r="366" spans="1:5" x14ac:dyDescent="0.25">
      <c r="A366" t="s">
        <v>342</v>
      </c>
      <c r="B366" t="s">
        <v>363</v>
      </c>
      <c r="C366">
        <v>1.1707000000000001</v>
      </c>
      <c r="D366">
        <v>1.034</v>
      </c>
      <c r="E366">
        <v>1.2335</v>
      </c>
    </row>
    <row r="367" spans="1:5" x14ac:dyDescent="0.25">
      <c r="A367" t="s">
        <v>342</v>
      </c>
      <c r="B367" t="s">
        <v>364</v>
      </c>
      <c r="C367">
        <v>1.1707000000000001</v>
      </c>
      <c r="D367">
        <v>0.94410000000000005</v>
      </c>
      <c r="E367">
        <v>0.98680000000000001</v>
      </c>
    </row>
    <row r="368" spans="1:5" x14ac:dyDescent="0.25">
      <c r="A368" t="s">
        <v>342</v>
      </c>
      <c r="B368" t="s">
        <v>380</v>
      </c>
      <c r="C368">
        <v>1.1707000000000001</v>
      </c>
      <c r="D368">
        <v>1.7983</v>
      </c>
      <c r="E368">
        <v>0.55510000000000004</v>
      </c>
    </row>
    <row r="369" spans="1:5" x14ac:dyDescent="0.25">
      <c r="A369" t="s">
        <v>342</v>
      </c>
      <c r="B369" t="s">
        <v>384</v>
      </c>
      <c r="C369">
        <v>1.1707000000000001</v>
      </c>
      <c r="D369">
        <v>0.89910000000000001</v>
      </c>
      <c r="E369">
        <v>1.1101000000000001</v>
      </c>
    </row>
    <row r="370" spans="1:5" x14ac:dyDescent="0.25">
      <c r="A370" t="s">
        <v>342</v>
      </c>
      <c r="B370" t="s">
        <v>386</v>
      </c>
      <c r="C370">
        <v>1.1707000000000001</v>
      </c>
      <c r="D370">
        <v>0.89910000000000001</v>
      </c>
      <c r="E370">
        <v>0.74009999999999998</v>
      </c>
    </row>
    <row r="371" spans="1:5" x14ac:dyDescent="0.25">
      <c r="A371" t="s">
        <v>342</v>
      </c>
      <c r="B371" t="s">
        <v>392</v>
      </c>
      <c r="C371">
        <v>1.1707000000000001</v>
      </c>
      <c r="D371">
        <v>1.3936999999999999</v>
      </c>
      <c r="E371">
        <v>1.1718</v>
      </c>
    </row>
    <row r="372" spans="1:5" x14ac:dyDescent="0.25">
      <c r="A372" t="s">
        <v>342</v>
      </c>
      <c r="B372" t="s">
        <v>393</v>
      </c>
      <c r="C372">
        <v>1.1707000000000001</v>
      </c>
      <c r="D372">
        <v>1.079</v>
      </c>
      <c r="E372">
        <v>0.74009999999999998</v>
      </c>
    </row>
    <row r="373" spans="1:5" x14ac:dyDescent="0.25">
      <c r="A373" t="s">
        <v>342</v>
      </c>
      <c r="B373" t="s">
        <v>396</v>
      </c>
      <c r="C373">
        <v>1.1707000000000001</v>
      </c>
      <c r="D373">
        <v>0.62939999999999996</v>
      </c>
      <c r="E373">
        <v>1.4185000000000001</v>
      </c>
    </row>
    <row r="374" spans="1:5" x14ac:dyDescent="0.25">
      <c r="A374" t="s">
        <v>342</v>
      </c>
      <c r="B374" t="s">
        <v>398</v>
      </c>
      <c r="C374">
        <v>1.1707000000000001</v>
      </c>
      <c r="D374">
        <v>0.71930000000000005</v>
      </c>
      <c r="E374">
        <v>0.86339999999999995</v>
      </c>
    </row>
    <row r="375" spans="1:5" x14ac:dyDescent="0.25">
      <c r="A375" t="s">
        <v>342</v>
      </c>
      <c r="B375" t="s">
        <v>399</v>
      </c>
      <c r="C375">
        <v>1.1707000000000001</v>
      </c>
      <c r="D375">
        <v>0.76429999999999998</v>
      </c>
      <c r="E375">
        <v>1.2950999999999999</v>
      </c>
    </row>
    <row r="376" spans="1:5" x14ac:dyDescent="0.25">
      <c r="A376" t="s">
        <v>342</v>
      </c>
      <c r="B376" t="s">
        <v>400</v>
      </c>
      <c r="C376">
        <v>1.1707000000000001</v>
      </c>
      <c r="D376">
        <v>1.3038000000000001</v>
      </c>
      <c r="E376">
        <v>0.6784</v>
      </c>
    </row>
    <row r="377" spans="1:5" x14ac:dyDescent="0.25">
      <c r="A377" t="s">
        <v>342</v>
      </c>
      <c r="B377" t="s">
        <v>402</v>
      </c>
      <c r="C377">
        <v>1.1707000000000001</v>
      </c>
      <c r="D377">
        <v>0.85419999999999996</v>
      </c>
      <c r="E377">
        <v>0.98680000000000001</v>
      </c>
    </row>
    <row r="378" spans="1:5" x14ac:dyDescent="0.25">
      <c r="A378" t="s">
        <v>342</v>
      </c>
      <c r="B378" t="s">
        <v>406</v>
      </c>
      <c r="C378">
        <v>1.1707000000000001</v>
      </c>
      <c r="D378">
        <v>1.079</v>
      </c>
      <c r="E378">
        <v>1.2950999999999999</v>
      </c>
    </row>
    <row r="379" spans="1:5" x14ac:dyDescent="0.25">
      <c r="A379" t="s">
        <v>342</v>
      </c>
      <c r="B379" t="s">
        <v>409</v>
      </c>
      <c r="C379">
        <v>1.1707000000000001</v>
      </c>
      <c r="D379">
        <v>1.079</v>
      </c>
      <c r="E379">
        <v>1.1101000000000001</v>
      </c>
    </row>
    <row r="380" spans="1:5" x14ac:dyDescent="0.25">
      <c r="A380" t="s">
        <v>342</v>
      </c>
      <c r="B380" t="s">
        <v>414</v>
      </c>
      <c r="C380">
        <v>1.1707000000000001</v>
      </c>
      <c r="D380">
        <v>0.80920000000000003</v>
      </c>
      <c r="E380">
        <v>1.1718</v>
      </c>
    </row>
    <row r="381" spans="1:5" x14ac:dyDescent="0.25">
      <c r="A381" t="s">
        <v>342</v>
      </c>
      <c r="B381" t="s">
        <v>420</v>
      </c>
      <c r="C381">
        <v>1.1707000000000001</v>
      </c>
      <c r="D381">
        <v>0.94910000000000005</v>
      </c>
      <c r="E381">
        <v>0.65100000000000002</v>
      </c>
    </row>
    <row r="382" spans="1:5" x14ac:dyDescent="0.25">
      <c r="A382" t="s">
        <v>342</v>
      </c>
      <c r="B382" t="s">
        <v>426</v>
      </c>
      <c r="C382">
        <v>1.1707000000000001</v>
      </c>
      <c r="D382">
        <v>0.98909999999999998</v>
      </c>
      <c r="E382">
        <v>0.6784</v>
      </c>
    </row>
    <row r="383" spans="1:5" x14ac:dyDescent="0.25">
      <c r="A383" t="s">
        <v>342</v>
      </c>
      <c r="B383" t="s">
        <v>430</v>
      </c>
      <c r="C383">
        <v>1.1707000000000001</v>
      </c>
      <c r="D383">
        <v>1.2338</v>
      </c>
      <c r="E383">
        <v>1.1067</v>
      </c>
    </row>
    <row r="384" spans="1:5" x14ac:dyDescent="0.25">
      <c r="A384" t="s">
        <v>342</v>
      </c>
      <c r="B384" t="s">
        <v>436</v>
      </c>
      <c r="C384">
        <v>1.1707000000000001</v>
      </c>
      <c r="D384">
        <v>0.76429999999999998</v>
      </c>
      <c r="E384">
        <v>0.74009999999999998</v>
      </c>
    </row>
    <row r="385" spans="1:5" x14ac:dyDescent="0.25">
      <c r="A385" t="s">
        <v>40</v>
      </c>
      <c r="B385" t="s">
        <v>339</v>
      </c>
      <c r="C385">
        <v>1.4975000000000001</v>
      </c>
      <c r="D385">
        <v>1.4058999999999999</v>
      </c>
      <c r="E385">
        <v>0.80630000000000002</v>
      </c>
    </row>
    <row r="386" spans="1:5" x14ac:dyDescent="0.25">
      <c r="A386" t="s">
        <v>40</v>
      </c>
      <c r="B386" t="s">
        <v>333</v>
      </c>
      <c r="C386">
        <v>1.4975000000000001</v>
      </c>
      <c r="D386">
        <v>0.91379999999999995</v>
      </c>
      <c r="E386">
        <v>1.075</v>
      </c>
    </row>
    <row r="387" spans="1:5" x14ac:dyDescent="0.25">
      <c r="A387" t="s">
        <v>40</v>
      </c>
      <c r="B387" t="s">
        <v>238</v>
      </c>
      <c r="C387">
        <v>1.4975000000000001</v>
      </c>
      <c r="D387">
        <v>0.84350000000000003</v>
      </c>
      <c r="E387">
        <v>1.2542</v>
      </c>
    </row>
    <row r="388" spans="1:5" x14ac:dyDescent="0.25">
      <c r="A388" t="s">
        <v>40</v>
      </c>
      <c r="B388" t="s">
        <v>320</v>
      </c>
      <c r="C388">
        <v>1.4975000000000001</v>
      </c>
      <c r="D388">
        <v>1.6870000000000001</v>
      </c>
      <c r="E388">
        <v>0.53749999999999998</v>
      </c>
    </row>
    <row r="389" spans="1:5" x14ac:dyDescent="0.25">
      <c r="A389" t="s">
        <v>40</v>
      </c>
      <c r="B389" t="s">
        <v>234</v>
      </c>
      <c r="C389">
        <v>1.4975000000000001</v>
      </c>
      <c r="D389">
        <v>0.91379999999999995</v>
      </c>
      <c r="E389">
        <v>1.2542</v>
      </c>
    </row>
    <row r="390" spans="1:5" x14ac:dyDescent="0.25">
      <c r="A390" t="s">
        <v>40</v>
      </c>
      <c r="B390" t="s">
        <v>316</v>
      </c>
      <c r="C390">
        <v>1.4975000000000001</v>
      </c>
      <c r="D390">
        <v>0.56230000000000002</v>
      </c>
      <c r="E390">
        <v>1.0302</v>
      </c>
    </row>
    <row r="391" spans="1:5" x14ac:dyDescent="0.25">
      <c r="A391" t="s">
        <v>40</v>
      </c>
      <c r="B391" t="s">
        <v>335</v>
      </c>
      <c r="C391">
        <v>1.4975000000000001</v>
      </c>
      <c r="D391">
        <v>0.60099999999999998</v>
      </c>
      <c r="E391">
        <v>1.2766</v>
      </c>
    </row>
    <row r="392" spans="1:5" x14ac:dyDescent="0.25">
      <c r="A392" t="s">
        <v>40</v>
      </c>
      <c r="B392" t="s">
        <v>332</v>
      </c>
      <c r="C392">
        <v>1.4975000000000001</v>
      </c>
      <c r="D392">
        <v>1.1597999999999999</v>
      </c>
      <c r="E392">
        <v>1.0302</v>
      </c>
    </row>
    <row r="393" spans="1:5" x14ac:dyDescent="0.25">
      <c r="A393" t="s">
        <v>40</v>
      </c>
      <c r="B393" t="s">
        <v>321</v>
      </c>
      <c r="C393">
        <v>1.4975000000000001</v>
      </c>
      <c r="D393">
        <v>1.4761</v>
      </c>
      <c r="E393">
        <v>0.7167</v>
      </c>
    </row>
    <row r="394" spans="1:5" x14ac:dyDescent="0.25">
      <c r="A394" t="s">
        <v>40</v>
      </c>
      <c r="B394" t="s">
        <v>236</v>
      </c>
      <c r="C394">
        <v>1.4975000000000001</v>
      </c>
      <c r="D394">
        <v>1.1597999999999999</v>
      </c>
      <c r="E394">
        <v>0.85109999999999997</v>
      </c>
    </row>
    <row r="395" spans="1:5" x14ac:dyDescent="0.25">
      <c r="A395" t="s">
        <v>40</v>
      </c>
      <c r="B395" t="s">
        <v>41</v>
      </c>
      <c r="C395">
        <v>1.4975000000000001</v>
      </c>
      <c r="D395">
        <v>0.7732</v>
      </c>
      <c r="E395">
        <v>1.4334</v>
      </c>
    </row>
    <row r="396" spans="1:5" x14ac:dyDescent="0.25">
      <c r="A396" t="s">
        <v>40</v>
      </c>
      <c r="B396" t="s">
        <v>233</v>
      </c>
      <c r="C396">
        <v>1.4975000000000001</v>
      </c>
      <c r="D396">
        <v>1.1950000000000001</v>
      </c>
      <c r="E396">
        <v>1.1197999999999999</v>
      </c>
    </row>
    <row r="397" spans="1:5" x14ac:dyDescent="0.25">
      <c r="A397" t="s">
        <v>40</v>
      </c>
      <c r="B397" t="s">
        <v>317</v>
      </c>
      <c r="C397">
        <v>1.4975000000000001</v>
      </c>
      <c r="D397">
        <v>1.2301</v>
      </c>
      <c r="E397">
        <v>0.98540000000000005</v>
      </c>
    </row>
    <row r="398" spans="1:5" x14ac:dyDescent="0.25">
      <c r="A398" t="s">
        <v>40</v>
      </c>
      <c r="B398" t="s">
        <v>42</v>
      </c>
      <c r="C398">
        <v>1.4975000000000001</v>
      </c>
      <c r="D398">
        <v>1.3004</v>
      </c>
      <c r="E398">
        <v>0.85109999999999997</v>
      </c>
    </row>
    <row r="399" spans="1:5" x14ac:dyDescent="0.25">
      <c r="A399" t="s">
        <v>40</v>
      </c>
      <c r="B399" t="s">
        <v>334</v>
      </c>
      <c r="C399">
        <v>1.4975000000000001</v>
      </c>
      <c r="D399">
        <v>0.80840000000000001</v>
      </c>
      <c r="E399">
        <v>1.075</v>
      </c>
    </row>
    <row r="400" spans="1:5" x14ac:dyDescent="0.25">
      <c r="A400" t="s">
        <v>40</v>
      </c>
      <c r="B400" t="s">
        <v>237</v>
      </c>
      <c r="C400">
        <v>1.4975000000000001</v>
      </c>
      <c r="D400">
        <v>0.66779999999999995</v>
      </c>
      <c r="E400">
        <v>1.0302</v>
      </c>
    </row>
    <row r="401" spans="1:5" x14ac:dyDescent="0.25">
      <c r="A401" t="s">
        <v>40</v>
      </c>
      <c r="B401" t="s">
        <v>232</v>
      </c>
      <c r="C401">
        <v>1.4975000000000001</v>
      </c>
      <c r="D401">
        <v>0.91379999999999995</v>
      </c>
      <c r="E401">
        <v>0.80630000000000002</v>
      </c>
    </row>
    <row r="402" spans="1:5" x14ac:dyDescent="0.25">
      <c r="A402" t="s">
        <v>40</v>
      </c>
      <c r="B402" t="s">
        <v>319</v>
      </c>
      <c r="C402">
        <v>1.4975000000000001</v>
      </c>
      <c r="D402">
        <v>0.94899999999999995</v>
      </c>
      <c r="E402">
        <v>1.2542</v>
      </c>
    </row>
    <row r="403" spans="1:5" x14ac:dyDescent="0.25">
      <c r="A403" t="s">
        <v>40</v>
      </c>
      <c r="B403" t="s">
        <v>235</v>
      </c>
      <c r="C403">
        <v>1.4975000000000001</v>
      </c>
      <c r="D403">
        <v>0.59750000000000003</v>
      </c>
      <c r="E403">
        <v>0.62709999999999999</v>
      </c>
    </row>
    <row r="404" spans="1:5" x14ac:dyDescent="0.25">
      <c r="A404" t="s">
        <v>40</v>
      </c>
      <c r="B404" t="s">
        <v>239</v>
      </c>
      <c r="C404">
        <v>1.4975000000000001</v>
      </c>
      <c r="D404">
        <v>0.98409999999999997</v>
      </c>
      <c r="E404">
        <v>1.0302</v>
      </c>
    </row>
    <row r="405" spans="1:5" x14ac:dyDescent="0.25">
      <c r="A405" t="s">
        <v>40</v>
      </c>
      <c r="B405" t="s">
        <v>318</v>
      </c>
      <c r="C405">
        <v>1.4975000000000001</v>
      </c>
      <c r="D405">
        <v>0.87870000000000004</v>
      </c>
      <c r="E405">
        <v>0.94059999999999999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abSelected="1" zoomScale="80" zoomScaleNormal="80" workbookViewId="0">
      <selection activeCell="J18" sqref="J18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1.2997000000000001</v>
      </c>
      <c r="D20">
        <v>0.57709999999999995</v>
      </c>
      <c r="E20">
        <v>0.86919999999999997</v>
      </c>
    </row>
    <row r="21" spans="1:5" x14ac:dyDescent="0.25">
      <c r="A21" t="s">
        <v>13</v>
      </c>
      <c r="B21" t="s">
        <v>248</v>
      </c>
      <c r="C21">
        <v>1.2997000000000001</v>
      </c>
      <c r="D21">
        <v>1.5869</v>
      </c>
      <c r="E21">
        <v>0.82969999999999999</v>
      </c>
    </row>
    <row r="22" spans="1:5" x14ac:dyDescent="0.25">
      <c r="A22" t="s">
        <v>13</v>
      </c>
      <c r="B22" t="s">
        <v>56</v>
      </c>
      <c r="C22">
        <v>1.2997000000000001</v>
      </c>
      <c r="D22">
        <v>0.52900000000000003</v>
      </c>
      <c r="E22">
        <v>1.1457999999999999</v>
      </c>
    </row>
    <row r="23" spans="1:5" x14ac:dyDescent="0.25">
      <c r="A23" t="s">
        <v>13</v>
      </c>
      <c r="B23" t="s">
        <v>51</v>
      </c>
      <c r="C23">
        <v>1.2997000000000001</v>
      </c>
      <c r="D23">
        <v>1.5387999999999999</v>
      </c>
      <c r="E23">
        <v>0.98770000000000002</v>
      </c>
    </row>
    <row r="24" spans="1:5" x14ac:dyDescent="0.25">
      <c r="A24" t="s">
        <v>13</v>
      </c>
      <c r="B24" t="s">
        <v>250</v>
      </c>
      <c r="C24">
        <v>1.2997000000000001</v>
      </c>
      <c r="D24">
        <v>1.3946000000000001</v>
      </c>
      <c r="E24">
        <v>1.1457999999999999</v>
      </c>
    </row>
    <row r="25" spans="1:5" x14ac:dyDescent="0.25">
      <c r="A25" t="s">
        <v>13</v>
      </c>
      <c r="B25" t="s">
        <v>53</v>
      </c>
      <c r="C25">
        <v>1.2997000000000001</v>
      </c>
      <c r="D25">
        <v>0.67320000000000002</v>
      </c>
      <c r="E25">
        <v>1.1457999999999999</v>
      </c>
    </row>
    <row r="26" spans="1:5" x14ac:dyDescent="0.25">
      <c r="A26" t="s">
        <v>13</v>
      </c>
      <c r="B26" t="s">
        <v>249</v>
      </c>
      <c r="C26">
        <v>1.2997000000000001</v>
      </c>
      <c r="D26">
        <v>0.67320000000000002</v>
      </c>
      <c r="E26">
        <v>0.86919999999999997</v>
      </c>
    </row>
    <row r="27" spans="1:5" x14ac:dyDescent="0.25">
      <c r="A27" t="s">
        <v>13</v>
      </c>
      <c r="B27" t="s">
        <v>54</v>
      </c>
      <c r="C27">
        <v>1.2997000000000001</v>
      </c>
      <c r="D27">
        <v>0.82069999999999999</v>
      </c>
      <c r="E27">
        <v>0.92720000000000002</v>
      </c>
    </row>
    <row r="28" spans="1:5" x14ac:dyDescent="0.25">
      <c r="A28" t="s">
        <v>13</v>
      </c>
      <c r="B28" t="s">
        <v>55</v>
      </c>
      <c r="C28">
        <v>1.2997000000000001</v>
      </c>
      <c r="D28">
        <v>0.91369999999999996</v>
      </c>
      <c r="E28">
        <v>1.1457999999999999</v>
      </c>
    </row>
    <row r="29" spans="1:5" x14ac:dyDescent="0.25">
      <c r="A29" t="s">
        <v>13</v>
      </c>
      <c r="B29" t="s">
        <v>15</v>
      </c>
      <c r="C29">
        <v>1.2997000000000001</v>
      </c>
      <c r="D29">
        <v>0.86560000000000004</v>
      </c>
      <c r="E29">
        <v>0.55310000000000004</v>
      </c>
    </row>
    <row r="30" spans="1:5" x14ac:dyDescent="0.25">
      <c r="A30" t="s">
        <v>13</v>
      </c>
      <c r="B30" t="s">
        <v>52</v>
      </c>
      <c r="C30">
        <v>1.2997000000000001</v>
      </c>
      <c r="D30">
        <v>0.91369999999999996</v>
      </c>
      <c r="E30">
        <v>1.0668</v>
      </c>
    </row>
    <row r="31" spans="1:5" x14ac:dyDescent="0.25">
      <c r="A31" t="s">
        <v>13</v>
      </c>
      <c r="B31" t="s">
        <v>62</v>
      </c>
      <c r="C31">
        <v>1.2997000000000001</v>
      </c>
      <c r="D31">
        <v>1.3465</v>
      </c>
      <c r="E31">
        <v>1.1457999999999999</v>
      </c>
    </row>
    <row r="32" spans="1:5" x14ac:dyDescent="0.25">
      <c r="A32" t="s">
        <v>13</v>
      </c>
      <c r="B32" t="s">
        <v>60</v>
      </c>
      <c r="C32">
        <v>1.2997000000000001</v>
      </c>
      <c r="D32">
        <v>1.3465</v>
      </c>
      <c r="E32">
        <v>0.55310000000000004</v>
      </c>
    </row>
    <row r="33" spans="1:5" x14ac:dyDescent="0.25">
      <c r="A33" t="s">
        <v>13</v>
      </c>
      <c r="B33" t="s">
        <v>251</v>
      </c>
      <c r="C33">
        <v>1.2997000000000001</v>
      </c>
      <c r="D33">
        <v>0.43280000000000002</v>
      </c>
      <c r="E33">
        <v>1.8569</v>
      </c>
    </row>
    <row r="34" spans="1:5" x14ac:dyDescent="0.25">
      <c r="A34" t="s">
        <v>13</v>
      </c>
      <c r="B34" t="s">
        <v>61</v>
      </c>
      <c r="C34">
        <v>1.2997000000000001</v>
      </c>
      <c r="D34">
        <v>1.2984</v>
      </c>
      <c r="E34">
        <v>1.1063000000000001</v>
      </c>
    </row>
    <row r="35" spans="1:5" x14ac:dyDescent="0.25">
      <c r="A35" t="s">
        <v>13</v>
      </c>
      <c r="B35" t="s">
        <v>14</v>
      </c>
      <c r="C35">
        <v>1.2997000000000001</v>
      </c>
      <c r="D35">
        <v>0.8175</v>
      </c>
      <c r="E35">
        <v>0.82969999999999999</v>
      </c>
    </row>
    <row r="36" spans="1:5" x14ac:dyDescent="0.25">
      <c r="A36" t="s">
        <v>13</v>
      </c>
      <c r="B36" t="s">
        <v>57</v>
      </c>
      <c r="C36">
        <v>1.2997000000000001</v>
      </c>
      <c r="D36">
        <v>0.96179999999999999</v>
      </c>
      <c r="E36">
        <v>1.0668</v>
      </c>
    </row>
    <row r="37" spans="1:5" x14ac:dyDescent="0.25">
      <c r="A37" t="s">
        <v>13</v>
      </c>
      <c r="B37" t="s">
        <v>59</v>
      </c>
      <c r="C37">
        <v>1.2997000000000001</v>
      </c>
      <c r="D37">
        <v>1.2984</v>
      </c>
      <c r="E37">
        <v>0.75070000000000003</v>
      </c>
    </row>
    <row r="38" spans="1:5" x14ac:dyDescent="0.25">
      <c r="A38" t="s">
        <v>16</v>
      </c>
      <c r="B38" t="s">
        <v>63</v>
      </c>
      <c r="C38">
        <v>1.3228</v>
      </c>
      <c r="D38">
        <v>1.1812</v>
      </c>
      <c r="E38">
        <v>0.86890000000000001</v>
      </c>
    </row>
    <row r="39" spans="1:5" x14ac:dyDescent="0.25">
      <c r="A39" t="s">
        <v>16</v>
      </c>
      <c r="B39" t="s">
        <v>20</v>
      </c>
      <c r="C39">
        <v>1.3228</v>
      </c>
      <c r="D39">
        <v>0.61419999999999997</v>
      </c>
      <c r="E39">
        <v>1.2638</v>
      </c>
    </row>
    <row r="40" spans="1:5" x14ac:dyDescent="0.25">
      <c r="A40" t="s">
        <v>16</v>
      </c>
      <c r="B40" t="s">
        <v>253</v>
      </c>
      <c r="C40">
        <v>1.3228</v>
      </c>
      <c r="D40">
        <v>1.4646999999999999</v>
      </c>
      <c r="E40">
        <v>1.1848000000000001</v>
      </c>
    </row>
    <row r="41" spans="1:5" x14ac:dyDescent="0.25">
      <c r="A41" t="s">
        <v>16</v>
      </c>
      <c r="B41" t="s">
        <v>65</v>
      </c>
      <c r="C41">
        <v>1.3228</v>
      </c>
      <c r="D41">
        <v>0.7087</v>
      </c>
      <c r="E41">
        <v>0.86890000000000001</v>
      </c>
    </row>
    <row r="42" spans="1:5" x14ac:dyDescent="0.25">
      <c r="A42" t="s">
        <v>16</v>
      </c>
      <c r="B42" t="s">
        <v>66</v>
      </c>
      <c r="C42">
        <v>1.3228</v>
      </c>
      <c r="D42">
        <v>0.99219999999999997</v>
      </c>
      <c r="E42">
        <v>0.90839999999999999</v>
      </c>
    </row>
    <row r="43" spans="1:5" x14ac:dyDescent="0.25">
      <c r="A43" t="s">
        <v>16</v>
      </c>
      <c r="B43" t="s">
        <v>17</v>
      </c>
      <c r="C43">
        <v>1.3228</v>
      </c>
      <c r="D43">
        <v>1.4646999999999999</v>
      </c>
      <c r="E43">
        <v>0.75039999999999996</v>
      </c>
    </row>
    <row r="44" spans="1:5" x14ac:dyDescent="0.25">
      <c r="A44" t="s">
        <v>16</v>
      </c>
      <c r="B44" t="s">
        <v>322</v>
      </c>
      <c r="C44">
        <v>1.3228</v>
      </c>
      <c r="D44">
        <v>1.3702000000000001</v>
      </c>
      <c r="E44">
        <v>0.98740000000000006</v>
      </c>
    </row>
    <row r="45" spans="1:5" x14ac:dyDescent="0.25">
      <c r="A45" t="s">
        <v>16</v>
      </c>
      <c r="B45" t="s">
        <v>67</v>
      </c>
      <c r="C45">
        <v>1.3228</v>
      </c>
      <c r="D45">
        <v>1.0584</v>
      </c>
      <c r="E45">
        <v>1.1374</v>
      </c>
    </row>
    <row r="46" spans="1:5" x14ac:dyDescent="0.25">
      <c r="A46" t="s">
        <v>16</v>
      </c>
      <c r="B46" t="s">
        <v>252</v>
      </c>
      <c r="C46">
        <v>1.3228</v>
      </c>
      <c r="D46">
        <v>0.94499999999999995</v>
      </c>
      <c r="E46">
        <v>1.1057999999999999</v>
      </c>
    </row>
    <row r="47" spans="1:5" x14ac:dyDescent="0.25">
      <c r="A47" t="s">
        <v>16</v>
      </c>
      <c r="B47" t="s">
        <v>254</v>
      </c>
      <c r="C47">
        <v>1.3228</v>
      </c>
      <c r="D47">
        <v>1.1339999999999999</v>
      </c>
      <c r="E47">
        <v>0.51339999999999997</v>
      </c>
    </row>
    <row r="48" spans="1:5" x14ac:dyDescent="0.25">
      <c r="A48" t="s">
        <v>16</v>
      </c>
      <c r="B48" t="s">
        <v>255</v>
      </c>
      <c r="C48">
        <v>1.3228</v>
      </c>
      <c r="D48">
        <v>1.4174</v>
      </c>
      <c r="E48">
        <v>0.98740000000000006</v>
      </c>
    </row>
    <row r="49" spans="1:5" x14ac:dyDescent="0.25">
      <c r="A49" t="s">
        <v>16</v>
      </c>
      <c r="B49" t="s">
        <v>64</v>
      </c>
      <c r="C49">
        <v>1.3228</v>
      </c>
      <c r="D49">
        <v>1.008</v>
      </c>
      <c r="E49">
        <v>0.92679999999999996</v>
      </c>
    </row>
    <row r="50" spans="1:5" x14ac:dyDescent="0.25">
      <c r="A50" t="s">
        <v>16</v>
      </c>
      <c r="B50" t="s">
        <v>323</v>
      </c>
      <c r="C50">
        <v>1.3228</v>
      </c>
      <c r="D50">
        <v>0.85050000000000003</v>
      </c>
      <c r="E50">
        <v>0.86890000000000001</v>
      </c>
    </row>
    <row r="51" spans="1:5" x14ac:dyDescent="0.25">
      <c r="A51" t="s">
        <v>16</v>
      </c>
      <c r="B51" t="s">
        <v>18</v>
      </c>
      <c r="C51">
        <v>1.3228</v>
      </c>
      <c r="D51">
        <v>0.94499999999999995</v>
      </c>
      <c r="E51">
        <v>0.71089999999999998</v>
      </c>
    </row>
    <row r="52" spans="1:5" x14ac:dyDescent="0.25">
      <c r="A52" t="s">
        <v>16</v>
      </c>
      <c r="B52" t="s">
        <v>256</v>
      </c>
      <c r="C52">
        <v>1.3228</v>
      </c>
      <c r="D52">
        <v>0.6048</v>
      </c>
      <c r="E52">
        <v>1.0111000000000001</v>
      </c>
    </row>
    <row r="53" spans="1:5" x14ac:dyDescent="0.25">
      <c r="A53" t="s">
        <v>16</v>
      </c>
      <c r="B53" t="s">
        <v>257</v>
      </c>
      <c r="C53">
        <v>1.3228</v>
      </c>
      <c r="D53">
        <v>0.51970000000000005</v>
      </c>
      <c r="E53">
        <v>1.4218</v>
      </c>
    </row>
    <row r="54" spans="1:5" x14ac:dyDescent="0.25">
      <c r="A54" t="s">
        <v>16</v>
      </c>
      <c r="B54" t="s">
        <v>68</v>
      </c>
      <c r="C54">
        <v>1.3228</v>
      </c>
      <c r="D54">
        <v>1.0867</v>
      </c>
      <c r="E54">
        <v>1.1057999999999999</v>
      </c>
    </row>
    <row r="55" spans="1:5" x14ac:dyDescent="0.25">
      <c r="A55" t="s">
        <v>16</v>
      </c>
      <c r="B55" t="s">
        <v>19</v>
      </c>
      <c r="C55">
        <v>1.3228</v>
      </c>
      <c r="D55">
        <v>0.61419999999999997</v>
      </c>
      <c r="E55">
        <v>1.3823000000000001</v>
      </c>
    </row>
    <row r="56" spans="1:5" x14ac:dyDescent="0.25">
      <c r="A56" t="s">
        <v>69</v>
      </c>
      <c r="B56" t="s">
        <v>324</v>
      </c>
      <c r="C56">
        <v>1.3237000000000001</v>
      </c>
      <c r="D56">
        <v>1.1998</v>
      </c>
      <c r="E56">
        <v>0.74729999999999996</v>
      </c>
    </row>
    <row r="57" spans="1:5" x14ac:dyDescent="0.25">
      <c r="A57" t="s">
        <v>69</v>
      </c>
      <c r="B57" t="s">
        <v>351</v>
      </c>
      <c r="C57">
        <v>1.3237000000000001</v>
      </c>
      <c r="D57">
        <v>0.97770000000000001</v>
      </c>
      <c r="E57">
        <v>0.65939999999999999</v>
      </c>
    </row>
    <row r="58" spans="1:5" x14ac:dyDescent="0.25">
      <c r="A58" t="s">
        <v>69</v>
      </c>
      <c r="B58" t="s">
        <v>73</v>
      </c>
      <c r="C58">
        <v>1.3237000000000001</v>
      </c>
      <c r="D58">
        <v>0.75549999999999995</v>
      </c>
      <c r="E58">
        <v>0.9133</v>
      </c>
    </row>
    <row r="59" spans="1:5" x14ac:dyDescent="0.25">
      <c r="A59" t="s">
        <v>69</v>
      </c>
      <c r="B59" t="s">
        <v>75</v>
      </c>
      <c r="C59">
        <v>1.3237000000000001</v>
      </c>
      <c r="D59">
        <v>0.75549999999999995</v>
      </c>
      <c r="E59">
        <v>1.1868000000000001</v>
      </c>
    </row>
    <row r="60" spans="1:5" x14ac:dyDescent="0.25">
      <c r="A60" t="s">
        <v>69</v>
      </c>
      <c r="B60" t="s">
        <v>77</v>
      </c>
      <c r="C60">
        <v>1.3237000000000001</v>
      </c>
      <c r="D60">
        <v>1.0911999999999999</v>
      </c>
      <c r="E60">
        <v>0.66420000000000001</v>
      </c>
    </row>
    <row r="61" spans="1:5" x14ac:dyDescent="0.25">
      <c r="A61" t="s">
        <v>69</v>
      </c>
      <c r="B61" t="s">
        <v>263</v>
      </c>
      <c r="C61">
        <v>1.3237000000000001</v>
      </c>
      <c r="D61">
        <v>0.88880000000000003</v>
      </c>
      <c r="E61">
        <v>1.2747999999999999</v>
      </c>
    </row>
    <row r="62" spans="1:5" x14ac:dyDescent="0.25">
      <c r="A62" t="s">
        <v>69</v>
      </c>
      <c r="B62" t="s">
        <v>381</v>
      </c>
      <c r="C62">
        <v>1.3237000000000001</v>
      </c>
      <c r="D62">
        <v>1.0221</v>
      </c>
      <c r="E62">
        <v>0.65939999999999999</v>
      </c>
    </row>
    <row r="63" spans="1:5" x14ac:dyDescent="0.25">
      <c r="A63" t="s">
        <v>69</v>
      </c>
      <c r="B63" t="s">
        <v>76</v>
      </c>
      <c r="C63">
        <v>1.3237000000000001</v>
      </c>
      <c r="D63">
        <v>0.71099999999999997</v>
      </c>
      <c r="E63">
        <v>0.92310000000000003</v>
      </c>
    </row>
    <row r="64" spans="1:5" x14ac:dyDescent="0.25">
      <c r="A64" t="s">
        <v>69</v>
      </c>
      <c r="B64" t="s">
        <v>72</v>
      </c>
      <c r="C64">
        <v>1.3237000000000001</v>
      </c>
      <c r="D64">
        <v>1.2443</v>
      </c>
      <c r="E64">
        <v>1.4505999999999999</v>
      </c>
    </row>
    <row r="65" spans="1:5" x14ac:dyDescent="0.25">
      <c r="A65" t="s">
        <v>69</v>
      </c>
      <c r="B65" t="s">
        <v>78</v>
      </c>
      <c r="C65">
        <v>1.3237000000000001</v>
      </c>
      <c r="D65">
        <v>1.3775999999999999</v>
      </c>
      <c r="E65">
        <v>0.74729999999999996</v>
      </c>
    </row>
    <row r="66" spans="1:5" x14ac:dyDescent="0.25">
      <c r="A66" t="s">
        <v>69</v>
      </c>
      <c r="B66" t="s">
        <v>260</v>
      </c>
      <c r="C66">
        <v>1.3237000000000001</v>
      </c>
      <c r="D66">
        <v>1.4165000000000001</v>
      </c>
      <c r="E66">
        <v>0.88739999999999997</v>
      </c>
    </row>
    <row r="67" spans="1:5" x14ac:dyDescent="0.25">
      <c r="A67" t="s">
        <v>69</v>
      </c>
      <c r="B67" t="s">
        <v>262</v>
      </c>
      <c r="C67">
        <v>1.3237000000000001</v>
      </c>
      <c r="D67">
        <v>1.5108999999999999</v>
      </c>
      <c r="E67">
        <v>0.39560000000000001</v>
      </c>
    </row>
    <row r="68" spans="1:5" x14ac:dyDescent="0.25">
      <c r="A68" t="s">
        <v>69</v>
      </c>
      <c r="B68" t="s">
        <v>261</v>
      </c>
      <c r="C68">
        <v>1.3237000000000001</v>
      </c>
      <c r="D68">
        <v>1.385</v>
      </c>
      <c r="E68">
        <v>0.62270000000000003</v>
      </c>
    </row>
    <row r="69" spans="1:5" x14ac:dyDescent="0.25">
      <c r="A69" t="s">
        <v>69</v>
      </c>
      <c r="B69" t="s">
        <v>325</v>
      </c>
      <c r="C69">
        <v>1.3237000000000001</v>
      </c>
      <c r="D69">
        <v>0.75549999999999995</v>
      </c>
      <c r="E69">
        <v>1.2039</v>
      </c>
    </row>
    <row r="70" spans="1:5" x14ac:dyDescent="0.25">
      <c r="A70" t="s">
        <v>69</v>
      </c>
      <c r="B70" t="s">
        <v>258</v>
      </c>
      <c r="C70">
        <v>1.3237000000000001</v>
      </c>
      <c r="D70">
        <v>0.31109999999999999</v>
      </c>
      <c r="E70">
        <v>1.5385</v>
      </c>
    </row>
    <row r="71" spans="1:5" x14ac:dyDescent="0.25">
      <c r="A71" t="s">
        <v>69</v>
      </c>
      <c r="B71" t="s">
        <v>79</v>
      </c>
      <c r="C71">
        <v>1.3237000000000001</v>
      </c>
      <c r="D71">
        <v>0.7974</v>
      </c>
      <c r="E71">
        <v>1.6606000000000001</v>
      </c>
    </row>
    <row r="72" spans="1:5" x14ac:dyDescent="0.25">
      <c r="A72" t="s">
        <v>69</v>
      </c>
      <c r="B72" t="s">
        <v>259</v>
      </c>
      <c r="C72">
        <v>1.3237000000000001</v>
      </c>
      <c r="D72">
        <v>1.2171000000000001</v>
      </c>
      <c r="E72">
        <v>0.95479999999999998</v>
      </c>
    </row>
    <row r="73" spans="1:5" x14ac:dyDescent="0.25">
      <c r="A73" t="s">
        <v>69</v>
      </c>
      <c r="B73" t="s">
        <v>71</v>
      </c>
      <c r="C73">
        <v>1.3237000000000001</v>
      </c>
      <c r="D73">
        <v>0.7974</v>
      </c>
      <c r="E73">
        <v>1.4115</v>
      </c>
    </row>
    <row r="74" spans="1:5" x14ac:dyDescent="0.25">
      <c r="A74" t="s">
        <v>69</v>
      </c>
      <c r="B74" t="s">
        <v>74</v>
      </c>
      <c r="C74">
        <v>1.3237000000000001</v>
      </c>
      <c r="D74">
        <v>1.1554</v>
      </c>
      <c r="E74">
        <v>1.0109999999999999</v>
      </c>
    </row>
    <row r="75" spans="1:5" x14ac:dyDescent="0.25">
      <c r="A75" t="s">
        <v>69</v>
      </c>
      <c r="B75" t="s">
        <v>70</v>
      </c>
      <c r="C75">
        <v>1.3237000000000001</v>
      </c>
      <c r="D75">
        <v>0.66659999999999997</v>
      </c>
      <c r="E75">
        <v>1.0549999999999999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 t="s">
        <v>102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 t="s">
        <v>100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 t="s">
        <v>111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 t="s">
        <v>104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 t="s">
        <v>106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 t="s">
        <v>105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 t="s">
        <v>117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 t="s">
        <v>121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 t="s">
        <v>108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 t="s">
        <v>103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 t="s">
        <v>110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 t="s">
        <v>107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 t="s">
        <v>395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 t="s">
        <v>115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 t="s">
        <v>112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 t="s">
        <v>113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 t="s">
        <v>114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 t="s">
        <v>116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 t="s">
        <v>109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 t="s">
        <v>118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 t="s">
        <v>417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 t="s">
        <v>101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 t="s">
        <v>120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 t="s">
        <v>119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1.2471000000000001</v>
      </c>
      <c r="D148">
        <v>1.1455</v>
      </c>
      <c r="E148">
        <v>0.97599999999999998</v>
      </c>
    </row>
    <row r="149" spans="1:5" x14ac:dyDescent="0.25">
      <c r="A149" t="s">
        <v>145</v>
      </c>
      <c r="B149" t="s">
        <v>349</v>
      </c>
      <c r="C149">
        <v>1.2471000000000001</v>
      </c>
      <c r="D149">
        <v>0.80189999999999995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1.2471000000000001</v>
      </c>
      <c r="D150">
        <v>0.84409999999999996</v>
      </c>
      <c r="E150">
        <v>1.7111000000000001</v>
      </c>
    </row>
    <row r="151" spans="1:5" x14ac:dyDescent="0.25">
      <c r="A151" t="s">
        <v>145</v>
      </c>
      <c r="B151" t="s">
        <v>357</v>
      </c>
      <c r="C151">
        <v>1.2471000000000001</v>
      </c>
      <c r="D151">
        <v>0.96220000000000006</v>
      </c>
      <c r="E151">
        <v>0.6714</v>
      </c>
    </row>
    <row r="152" spans="1:5" x14ac:dyDescent="0.25">
      <c r="A152" t="s">
        <v>145</v>
      </c>
      <c r="B152" t="s">
        <v>360</v>
      </c>
      <c r="C152">
        <v>1.2471000000000001</v>
      </c>
      <c r="D152">
        <v>1.2028000000000001</v>
      </c>
      <c r="E152">
        <v>0.8246</v>
      </c>
    </row>
    <row r="153" spans="1:5" x14ac:dyDescent="0.25">
      <c r="A153" t="s">
        <v>145</v>
      </c>
      <c r="B153" t="s">
        <v>366</v>
      </c>
      <c r="C153">
        <v>1.2471000000000001</v>
      </c>
      <c r="D153">
        <v>1.0424</v>
      </c>
      <c r="E153">
        <v>0.81279999999999997</v>
      </c>
    </row>
    <row r="154" spans="1:5" x14ac:dyDescent="0.25">
      <c r="A154" t="s">
        <v>145</v>
      </c>
      <c r="B154" t="s">
        <v>371</v>
      </c>
      <c r="C154">
        <v>1.2471000000000001</v>
      </c>
      <c r="D154">
        <v>1.0023</v>
      </c>
      <c r="E154">
        <v>0.81279999999999997</v>
      </c>
    </row>
    <row r="155" spans="1:5" x14ac:dyDescent="0.25">
      <c r="A155" t="s">
        <v>145</v>
      </c>
      <c r="B155" t="s">
        <v>149</v>
      </c>
      <c r="C155">
        <v>1.2471000000000001</v>
      </c>
      <c r="D155">
        <v>0.40089999999999998</v>
      </c>
      <c r="E155">
        <v>2.0024999999999999</v>
      </c>
    </row>
    <row r="156" spans="1:5" x14ac:dyDescent="0.25">
      <c r="A156" t="s">
        <v>145</v>
      </c>
      <c r="B156" t="s">
        <v>375</v>
      </c>
      <c r="C156">
        <v>1.2471000000000001</v>
      </c>
      <c r="D156">
        <v>0.92849999999999999</v>
      </c>
      <c r="E156">
        <v>1.0043</v>
      </c>
    </row>
    <row r="157" spans="1:5" x14ac:dyDescent="0.25">
      <c r="A157" t="s">
        <v>145</v>
      </c>
      <c r="B157" t="s">
        <v>388</v>
      </c>
      <c r="C157">
        <v>1.2471000000000001</v>
      </c>
      <c r="D157">
        <v>1.1817</v>
      </c>
      <c r="E157">
        <v>0.74399999999999999</v>
      </c>
    </row>
    <row r="158" spans="1:5" x14ac:dyDescent="0.25">
      <c r="A158" t="s">
        <v>145</v>
      </c>
      <c r="B158" t="s">
        <v>389</v>
      </c>
      <c r="C158">
        <v>1.2471000000000001</v>
      </c>
      <c r="D158">
        <v>1.1395</v>
      </c>
      <c r="E158">
        <v>0.74399999999999999</v>
      </c>
    </row>
    <row r="159" spans="1:5" x14ac:dyDescent="0.25">
      <c r="A159" t="s">
        <v>145</v>
      </c>
      <c r="B159" t="s">
        <v>391</v>
      </c>
      <c r="C159">
        <v>1.2471000000000001</v>
      </c>
      <c r="D159">
        <v>0.75729999999999997</v>
      </c>
      <c r="E159">
        <v>1.8453999999999999</v>
      </c>
    </row>
    <row r="160" spans="1:5" x14ac:dyDescent="0.25">
      <c r="A160" t="s">
        <v>145</v>
      </c>
      <c r="B160" t="s">
        <v>146</v>
      </c>
      <c r="C160">
        <v>1.2471000000000001</v>
      </c>
      <c r="D160">
        <v>1.2473000000000001</v>
      </c>
      <c r="E160">
        <v>0.90310000000000001</v>
      </c>
    </row>
    <row r="161" spans="1:5" x14ac:dyDescent="0.25">
      <c r="A161" t="s">
        <v>145</v>
      </c>
      <c r="B161" t="s">
        <v>404</v>
      </c>
      <c r="C161">
        <v>1.2471000000000001</v>
      </c>
      <c r="D161">
        <v>1.0128999999999999</v>
      </c>
      <c r="E161">
        <v>0.78120000000000001</v>
      </c>
    </row>
    <row r="162" spans="1:5" x14ac:dyDescent="0.25">
      <c r="A162" t="s">
        <v>145</v>
      </c>
      <c r="B162" t="s">
        <v>419</v>
      </c>
      <c r="C162">
        <v>1.2471000000000001</v>
      </c>
      <c r="D162">
        <v>0.72170000000000001</v>
      </c>
      <c r="E162">
        <v>1.0601</v>
      </c>
    </row>
    <row r="163" spans="1:5" x14ac:dyDescent="0.25">
      <c r="A163" t="s">
        <v>145</v>
      </c>
      <c r="B163" t="s">
        <v>423</v>
      </c>
      <c r="C163">
        <v>1.2471000000000001</v>
      </c>
      <c r="D163">
        <v>1.4834000000000001</v>
      </c>
      <c r="E163">
        <v>0.56540000000000001</v>
      </c>
    </row>
    <row r="164" spans="1:5" x14ac:dyDescent="0.25">
      <c r="A164" t="s">
        <v>145</v>
      </c>
      <c r="B164" t="s">
        <v>425</v>
      </c>
      <c r="C164">
        <v>1.2471000000000001</v>
      </c>
      <c r="D164">
        <v>1.0972999999999999</v>
      </c>
      <c r="E164">
        <v>0.66959999999999997</v>
      </c>
    </row>
    <row r="165" spans="1:5" x14ac:dyDescent="0.25">
      <c r="A165" t="s">
        <v>145</v>
      </c>
      <c r="B165" t="s">
        <v>427</v>
      </c>
      <c r="C165">
        <v>1.2471000000000001</v>
      </c>
      <c r="D165">
        <v>1.3505</v>
      </c>
      <c r="E165">
        <v>0.63239999999999996</v>
      </c>
    </row>
    <row r="166" spans="1:5" x14ac:dyDescent="0.25">
      <c r="A166" t="s">
        <v>145</v>
      </c>
      <c r="B166" t="s">
        <v>432</v>
      </c>
      <c r="C166">
        <v>1.2471000000000001</v>
      </c>
      <c r="D166">
        <v>0.54859999999999998</v>
      </c>
      <c r="E166">
        <v>1.7111000000000001</v>
      </c>
    </row>
    <row r="167" spans="1:5" x14ac:dyDescent="0.25">
      <c r="A167" t="s">
        <v>145</v>
      </c>
      <c r="B167" t="s">
        <v>433</v>
      </c>
      <c r="C167">
        <v>1.2471000000000001</v>
      </c>
      <c r="D167">
        <v>0.84640000000000004</v>
      </c>
      <c r="E167">
        <v>1.0208999999999999</v>
      </c>
    </row>
    <row r="168" spans="1:5" x14ac:dyDescent="0.25">
      <c r="A168" t="s">
        <v>145</v>
      </c>
      <c r="B168" t="s">
        <v>434</v>
      </c>
      <c r="C168">
        <v>1.2471000000000001</v>
      </c>
      <c r="D168">
        <v>0.67530000000000001</v>
      </c>
      <c r="E168">
        <v>1.0415000000000001</v>
      </c>
    </row>
    <row r="169" spans="1:5" x14ac:dyDescent="0.25">
      <c r="A169" t="s">
        <v>145</v>
      </c>
      <c r="B169" t="s">
        <v>148</v>
      </c>
      <c r="C169">
        <v>1.2471000000000001</v>
      </c>
      <c r="D169">
        <v>1.1817</v>
      </c>
      <c r="E169">
        <v>0.85560000000000003</v>
      </c>
    </row>
    <row r="170" spans="1:5" x14ac:dyDescent="0.25">
      <c r="A170" t="s">
        <v>145</v>
      </c>
      <c r="B170" t="s">
        <v>147</v>
      </c>
      <c r="C170">
        <v>1.2471000000000001</v>
      </c>
      <c r="D170">
        <v>1.0128999999999999</v>
      </c>
      <c r="E170">
        <v>1.3763000000000001</v>
      </c>
    </row>
    <row r="171" spans="1:5" x14ac:dyDescent="0.25">
      <c r="A171" t="s">
        <v>21</v>
      </c>
      <c r="B171" t="s">
        <v>152</v>
      </c>
      <c r="C171">
        <v>1.3583000000000001</v>
      </c>
      <c r="D171">
        <v>0.73619999999999997</v>
      </c>
      <c r="E171">
        <v>1.1067</v>
      </c>
    </row>
    <row r="172" spans="1:5" x14ac:dyDescent="0.25">
      <c r="A172" t="s">
        <v>21</v>
      </c>
      <c r="B172" t="s">
        <v>269</v>
      </c>
      <c r="C172">
        <v>1.3583000000000001</v>
      </c>
      <c r="D172">
        <v>0.8589</v>
      </c>
      <c r="E172">
        <v>1.3438000000000001</v>
      </c>
    </row>
    <row r="173" spans="1:5" x14ac:dyDescent="0.25">
      <c r="A173" t="s">
        <v>21</v>
      </c>
      <c r="B173" t="s">
        <v>264</v>
      </c>
      <c r="C173">
        <v>1.3583000000000001</v>
      </c>
      <c r="D173">
        <v>0.73619999999999997</v>
      </c>
      <c r="E173">
        <v>1.3043</v>
      </c>
    </row>
    <row r="174" spans="1:5" x14ac:dyDescent="0.25">
      <c r="A174" t="s">
        <v>21</v>
      </c>
      <c r="B174" t="s">
        <v>372</v>
      </c>
      <c r="C174">
        <v>1.3583000000000001</v>
      </c>
      <c r="D174">
        <v>0.65439999999999998</v>
      </c>
      <c r="E174">
        <v>1.66</v>
      </c>
    </row>
    <row r="175" spans="1:5" x14ac:dyDescent="0.25">
      <c r="A175" t="s">
        <v>21</v>
      </c>
      <c r="B175" t="s">
        <v>267</v>
      </c>
      <c r="C175">
        <v>1.3583000000000001</v>
      </c>
      <c r="D175">
        <v>1.1043000000000001</v>
      </c>
      <c r="E175">
        <v>0.98809999999999998</v>
      </c>
    </row>
    <row r="176" spans="1:5" x14ac:dyDescent="0.25">
      <c r="A176" t="s">
        <v>21</v>
      </c>
      <c r="B176" t="s">
        <v>272</v>
      </c>
      <c r="C176">
        <v>1.3583000000000001</v>
      </c>
      <c r="D176">
        <v>1.3906000000000001</v>
      </c>
      <c r="E176">
        <v>0.43480000000000002</v>
      </c>
    </row>
    <row r="177" spans="1:5" x14ac:dyDescent="0.25">
      <c r="A177" t="s">
        <v>21</v>
      </c>
      <c r="B177" t="s">
        <v>397</v>
      </c>
      <c r="C177">
        <v>1.3583000000000001</v>
      </c>
      <c r="D177">
        <v>0.73619999999999997</v>
      </c>
      <c r="E177">
        <v>1.5019</v>
      </c>
    </row>
    <row r="178" spans="1:5" x14ac:dyDescent="0.25">
      <c r="A178" t="s">
        <v>21</v>
      </c>
      <c r="B178" t="s">
        <v>274</v>
      </c>
      <c r="C178">
        <v>1.3583000000000001</v>
      </c>
      <c r="D178">
        <v>1.3906000000000001</v>
      </c>
      <c r="E178">
        <v>0.71140000000000003</v>
      </c>
    </row>
    <row r="179" spans="1:5" x14ac:dyDescent="0.25">
      <c r="A179" t="s">
        <v>21</v>
      </c>
      <c r="B179" t="s">
        <v>150</v>
      </c>
      <c r="C179">
        <v>1.3583000000000001</v>
      </c>
      <c r="D179">
        <v>0.8589</v>
      </c>
      <c r="E179">
        <v>0.90910000000000002</v>
      </c>
    </row>
    <row r="180" spans="1:5" x14ac:dyDescent="0.25">
      <c r="A180" t="s">
        <v>21</v>
      </c>
      <c r="B180" t="s">
        <v>275</v>
      </c>
      <c r="C180">
        <v>1.3583000000000001</v>
      </c>
      <c r="D180">
        <v>0.98160000000000003</v>
      </c>
      <c r="E180">
        <v>0.79049999999999998</v>
      </c>
    </row>
    <row r="181" spans="1:5" x14ac:dyDescent="0.25">
      <c r="A181" t="s">
        <v>21</v>
      </c>
      <c r="B181" t="s">
        <v>23</v>
      </c>
      <c r="C181">
        <v>1.3583000000000001</v>
      </c>
      <c r="D181">
        <v>1.3496999999999999</v>
      </c>
      <c r="E181">
        <v>0.83</v>
      </c>
    </row>
    <row r="182" spans="1:5" x14ac:dyDescent="0.25">
      <c r="A182" t="s">
        <v>21</v>
      </c>
      <c r="B182" t="s">
        <v>22</v>
      </c>
      <c r="C182">
        <v>1.3583000000000001</v>
      </c>
      <c r="D182">
        <v>0.98160000000000003</v>
      </c>
      <c r="E182">
        <v>1.0276000000000001</v>
      </c>
    </row>
    <row r="183" spans="1:5" x14ac:dyDescent="0.25">
      <c r="A183" t="s">
        <v>21</v>
      </c>
      <c r="B183" t="s">
        <v>266</v>
      </c>
      <c r="C183">
        <v>1.3583000000000001</v>
      </c>
      <c r="D183">
        <v>0.89980000000000004</v>
      </c>
      <c r="E183">
        <v>1.0276000000000001</v>
      </c>
    </row>
    <row r="184" spans="1:5" x14ac:dyDescent="0.25">
      <c r="A184" t="s">
        <v>21</v>
      </c>
      <c r="B184" t="s">
        <v>268</v>
      </c>
      <c r="C184">
        <v>1.3583000000000001</v>
      </c>
      <c r="D184">
        <v>0.89980000000000004</v>
      </c>
      <c r="E184">
        <v>0.83</v>
      </c>
    </row>
    <row r="185" spans="1:5" x14ac:dyDescent="0.25">
      <c r="A185" t="s">
        <v>21</v>
      </c>
      <c r="B185" t="s">
        <v>151</v>
      </c>
      <c r="C185">
        <v>1.3583000000000001</v>
      </c>
      <c r="D185">
        <v>0.73619999999999997</v>
      </c>
      <c r="E185">
        <v>1.1857</v>
      </c>
    </row>
    <row r="186" spans="1:5" x14ac:dyDescent="0.25">
      <c r="A186" t="s">
        <v>21</v>
      </c>
      <c r="B186" t="s">
        <v>153</v>
      </c>
      <c r="C186">
        <v>1.3583000000000001</v>
      </c>
      <c r="D186">
        <v>1.6359999999999999</v>
      </c>
      <c r="E186">
        <v>0.55330000000000001</v>
      </c>
    </row>
    <row r="187" spans="1:5" x14ac:dyDescent="0.25">
      <c r="A187" t="s">
        <v>21</v>
      </c>
      <c r="B187" t="s">
        <v>273</v>
      </c>
      <c r="C187">
        <v>1.3583000000000001</v>
      </c>
      <c r="D187">
        <v>1.0633999999999999</v>
      </c>
      <c r="E187">
        <v>0.98809999999999998</v>
      </c>
    </row>
    <row r="188" spans="1:5" x14ac:dyDescent="0.25">
      <c r="A188" t="s">
        <v>21</v>
      </c>
      <c r="B188" t="s">
        <v>265</v>
      </c>
      <c r="C188">
        <v>1.3583000000000001</v>
      </c>
      <c r="D188">
        <v>1.0225</v>
      </c>
      <c r="E188">
        <v>0.67190000000000005</v>
      </c>
    </row>
    <row r="189" spans="1:5" x14ac:dyDescent="0.25">
      <c r="A189" t="s">
        <v>21</v>
      </c>
      <c r="B189" t="s">
        <v>271</v>
      </c>
      <c r="C189">
        <v>1.3583000000000001</v>
      </c>
      <c r="D189">
        <v>0.89980000000000004</v>
      </c>
      <c r="E189">
        <v>0.98809999999999998</v>
      </c>
    </row>
    <row r="190" spans="1:5" x14ac:dyDescent="0.25">
      <c r="A190" t="s">
        <v>21</v>
      </c>
      <c r="B190" t="s">
        <v>270</v>
      </c>
      <c r="C190">
        <v>1.3583000000000001</v>
      </c>
      <c r="D190">
        <v>1.0633999999999999</v>
      </c>
      <c r="E190">
        <v>1.1462000000000001</v>
      </c>
    </row>
    <row r="191" spans="1:5" x14ac:dyDescent="0.25">
      <c r="A191" t="s">
        <v>154</v>
      </c>
      <c r="B191" t="s">
        <v>159</v>
      </c>
      <c r="C191">
        <v>1.0271999999999999</v>
      </c>
      <c r="D191">
        <v>0.70309999999999995</v>
      </c>
      <c r="E191">
        <v>1.087</v>
      </c>
    </row>
    <row r="192" spans="1:5" x14ac:dyDescent="0.25">
      <c r="A192" t="s">
        <v>154</v>
      </c>
      <c r="B192" t="s">
        <v>161</v>
      </c>
      <c r="C192">
        <v>1.0271999999999999</v>
      </c>
      <c r="D192">
        <v>0.9194</v>
      </c>
      <c r="E192">
        <v>1.087</v>
      </c>
    </row>
    <row r="193" spans="1:5" x14ac:dyDescent="0.25">
      <c r="A193" t="s">
        <v>154</v>
      </c>
      <c r="B193" t="s">
        <v>163</v>
      </c>
      <c r="C193">
        <v>1.0271999999999999</v>
      </c>
      <c r="D193">
        <v>1.2439</v>
      </c>
      <c r="E193">
        <v>0.96160000000000001</v>
      </c>
    </row>
    <row r="194" spans="1:5" x14ac:dyDescent="0.25">
      <c r="A194" t="s">
        <v>154</v>
      </c>
      <c r="B194" t="s">
        <v>160</v>
      </c>
      <c r="C194">
        <v>1.0271999999999999</v>
      </c>
      <c r="D194">
        <v>0.871</v>
      </c>
      <c r="E194">
        <v>1.1882999999999999</v>
      </c>
    </row>
    <row r="195" spans="1:5" x14ac:dyDescent="0.25">
      <c r="A195" t="s">
        <v>154</v>
      </c>
      <c r="B195" t="s">
        <v>165</v>
      </c>
      <c r="C195">
        <v>1.0271999999999999</v>
      </c>
      <c r="D195">
        <v>1.0817000000000001</v>
      </c>
      <c r="E195">
        <v>1.4215</v>
      </c>
    </row>
    <row r="196" spans="1:5" x14ac:dyDescent="0.25">
      <c r="A196" t="s">
        <v>154</v>
      </c>
      <c r="B196" t="s">
        <v>164</v>
      </c>
      <c r="C196">
        <v>1.0271999999999999</v>
      </c>
      <c r="D196">
        <v>0.56359999999999999</v>
      </c>
      <c r="E196">
        <v>1.0693999999999999</v>
      </c>
    </row>
    <row r="197" spans="1:5" x14ac:dyDescent="0.25">
      <c r="A197" t="s">
        <v>154</v>
      </c>
      <c r="B197" t="s">
        <v>167</v>
      </c>
      <c r="C197">
        <v>1.0271999999999999</v>
      </c>
      <c r="D197">
        <v>1.2439</v>
      </c>
      <c r="E197">
        <v>0.58530000000000004</v>
      </c>
    </row>
    <row r="198" spans="1:5" x14ac:dyDescent="0.25">
      <c r="A198" t="s">
        <v>154</v>
      </c>
      <c r="B198" t="s">
        <v>168</v>
      </c>
      <c r="C198">
        <v>1.0271999999999999</v>
      </c>
      <c r="D198">
        <v>0.6149</v>
      </c>
      <c r="E198">
        <v>1.1486000000000001</v>
      </c>
    </row>
    <row r="199" spans="1:5" x14ac:dyDescent="0.25">
      <c r="A199" t="s">
        <v>154</v>
      </c>
      <c r="B199" t="s">
        <v>156</v>
      </c>
      <c r="C199">
        <v>1.0271999999999999</v>
      </c>
      <c r="D199">
        <v>0.81979999999999997</v>
      </c>
      <c r="E199">
        <v>0.83179999999999998</v>
      </c>
    </row>
    <row r="200" spans="1:5" x14ac:dyDescent="0.25">
      <c r="A200" t="s">
        <v>154</v>
      </c>
      <c r="B200" t="s">
        <v>169</v>
      </c>
      <c r="C200">
        <v>1.0271999999999999</v>
      </c>
      <c r="D200">
        <v>1.0817000000000001</v>
      </c>
      <c r="E200">
        <v>0.83620000000000005</v>
      </c>
    </row>
    <row r="201" spans="1:5" x14ac:dyDescent="0.25">
      <c r="A201" t="s">
        <v>154</v>
      </c>
      <c r="B201" t="s">
        <v>162</v>
      </c>
      <c r="C201">
        <v>1.0271999999999999</v>
      </c>
      <c r="D201">
        <v>1.1272</v>
      </c>
      <c r="E201">
        <v>0.99019999999999997</v>
      </c>
    </row>
    <row r="202" spans="1:5" x14ac:dyDescent="0.25">
      <c r="A202" t="s">
        <v>154</v>
      </c>
      <c r="B202" t="s">
        <v>170</v>
      </c>
      <c r="C202">
        <v>1.0271999999999999</v>
      </c>
      <c r="D202">
        <v>1.2808999999999999</v>
      </c>
      <c r="E202">
        <v>0.99019999999999997</v>
      </c>
    </row>
    <row r="203" spans="1:5" x14ac:dyDescent="0.25">
      <c r="A203" t="s">
        <v>154</v>
      </c>
      <c r="B203" t="s">
        <v>166</v>
      </c>
      <c r="C203">
        <v>1.0271999999999999</v>
      </c>
      <c r="D203">
        <v>0.871</v>
      </c>
      <c r="E203">
        <v>1.3070999999999999</v>
      </c>
    </row>
    <row r="204" spans="1:5" x14ac:dyDescent="0.25">
      <c r="A204" t="s">
        <v>154</v>
      </c>
      <c r="B204" t="s">
        <v>174</v>
      </c>
      <c r="C204">
        <v>1.0271999999999999</v>
      </c>
      <c r="D204">
        <v>1.1272</v>
      </c>
      <c r="E204">
        <v>0.75260000000000005</v>
      </c>
    </row>
    <row r="205" spans="1:5" x14ac:dyDescent="0.25">
      <c r="A205" t="s">
        <v>154</v>
      </c>
      <c r="B205" t="s">
        <v>172</v>
      </c>
      <c r="C205">
        <v>1.0271999999999999</v>
      </c>
      <c r="D205">
        <v>0.75719999999999998</v>
      </c>
      <c r="E205">
        <v>1.1706000000000001</v>
      </c>
    </row>
    <row r="206" spans="1:5" x14ac:dyDescent="0.25">
      <c r="A206" t="s">
        <v>154</v>
      </c>
      <c r="B206" t="s">
        <v>171</v>
      </c>
      <c r="C206">
        <v>1.0271999999999999</v>
      </c>
      <c r="D206">
        <v>0.81130000000000002</v>
      </c>
      <c r="E206">
        <v>0.96160000000000001</v>
      </c>
    </row>
    <row r="207" spans="1:5" x14ac:dyDescent="0.25">
      <c r="A207" t="s">
        <v>154</v>
      </c>
      <c r="B207" t="s">
        <v>158</v>
      </c>
      <c r="C207">
        <v>1.0271999999999999</v>
      </c>
      <c r="D207">
        <v>1.0760000000000001</v>
      </c>
      <c r="E207">
        <v>0.59409999999999996</v>
      </c>
    </row>
    <row r="208" spans="1:5" x14ac:dyDescent="0.25">
      <c r="A208" t="s">
        <v>154</v>
      </c>
      <c r="B208" t="s">
        <v>155</v>
      </c>
      <c r="C208">
        <v>1.0271999999999999</v>
      </c>
      <c r="D208">
        <v>1.298</v>
      </c>
      <c r="E208">
        <v>0.878</v>
      </c>
    </row>
    <row r="209" spans="1:5" x14ac:dyDescent="0.25">
      <c r="A209" t="s">
        <v>154</v>
      </c>
      <c r="B209" t="s">
        <v>157</v>
      </c>
      <c r="C209">
        <v>1.0271999999999999</v>
      </c>
      <c r="D209">
        <v>1.4061999999999999</v>
      </c>
      <c r="E209">
        <v>0.75260000000000005</v>
      </c>
    </row>
    <row r="210" spans="1:5" x14ac:dyDescent="0.25">
      <c r="A210" t="s">
        <v>154</v>
      </c>
      <c r="B210" t="s">
        <v>173</v>
      </c>
      <c r="C210">
        <v>1.0271999999999999</v>
      </c>
      <c r="D210">
        <v>1.1453</v>
      </c>
      <c r="E210">
        <v>1.4166000000000001</v>
      </c>
    </row>
    <row r="211" spans="1:5" x14ac:dyDescent="0.25">
      <c r="A211" t="s">
        <v>175</v>
      </c>
      <c r="B211" t="s">
        <v>284</v>
      </c>
      <c r="C211">
        <v>1.048</v>
      </c>
      <c r="D211">
        <v>1.4032</v>
      </c>
      <c r="E211">
        <v>0.99790000000000001</v>
      </c>
    </row>
    <row r="212" spans="1:5" x14ac:dyDescent="0.25">
      <c r="A212" t="s">
        <v>175</v>
      </c>
      <c r="B212" t="s">
        <v>179</v>
      </c>
      <c r="C212">
        <v>1.048</v>
      </c>
      <c r="D212">
        <v>0.76339999999999997</v>
      </c>
      <c r="E212">
        <v>0.90469999999999995</v>
      </c>
    </row>
    <row r="213" spans="1:5" x14ac:dyDescent="0.25">
      <c r="A213" t="s">
        <v>175</v>
      </c>
      <c r="B213" t="s">
        <v>282</v>
      </c>
      <c r="C213">
        <v>1.048</v>
      </c>
      <c r="D213">
        <v>1.1787000000000001</v>
      </c>
      <c r="E213">
        <v>0.69850000000000001</v>
      </c>
    </row>
    <row r="214" spans="1:5" x14ac:dyDescent="0.25">
      <c r="A214" t="s">
        <v>175</v>
      </c>
      <c r="B214" t="s">
        <v>176</v>
      </c>
      <c r="C214">
        <v>1.048</v>
      </c>
      <c r="D214">
        <v>0.95420000000000005</v>
      </c>
      <c r="E214">
        <v>1.1475</v>
      </c>
    </row>
    <row r="215" spans="1:5" x14ac:dyDescent="0.25">
      <c r="A215" t="s">
        <v>175</v>
      </c>
      <c r="B215" t="s">
        <v>285</v>
      </c>
      <c r="C215">
        <v>1.048</v>
      </c>
      <c r="D215">
        <v>0.71560000000000001</v>
      </c>
      <c r="E215">
        <v>1.1132</v>
      </c>
    </row>
    <row r="216" spans="1:5" x14ac:dyDescent="0.25">
      <c r="A216" t="s">
        <v>175</v>
      </c>
      <c r="B216" t="s">
        <v>277</v>
      </c>
      <c r="C216">
        <v>1.048</v>
      </c>
      <c r="D216">
        <v>1.0178</v>
      </c>
      <c r="E216">
        <v>0.90469999999999995</v>
      </c>
    </row>
    <row r="217" spans="1:5" x14ac:dyDescent="0.25">
      <c r="A217" t="s">
        <v>175</v>
      </c>
      <c r="B217" t="s">
        <v>281</v>
      </c>
      <c r="C217">
        <v>1.048</v>
      </c>
      <c r="D217">
        <v>0.59640000000000004</v>
      </c>
      <c r="E217">
        <v>1.1132</v>
      </c>
    </row>
    <row r="218" spans="1:5" x14ac:dyDescent="0.25">
      <c r="A218" t="s">
        <v>175</v>
      </c>
      <c r="B218" t="s">
        <v>178</v>
      </c>
      <c r="C218">
        <v>1.048</v>
      </c>
      <c r="D218">
        <v>0.84189999999999998</v>
      </c>
      <c r="E218">
        <v>1.3471</v>
      </c>
    </row>
    <row r="219" spans="1:5" x14ac:dyDescent="0.25">
      <c r="A219" t="s">
        <v>175</v>
      </c>
      <c r="B219" t="s">
        <v>278</v>
      </c>
      <c r="C219">
        <v>1.048</v>
      </c>
      <c r="D219">
        <v>0.72970000000000002</v>
      </c>
      <c r="E219">
        <v>0.94799999999999995</v>
      </c>
    </row>
    <row r="220" spans="1:5" x14ac:dyDescent="0.25">
      <c r="A220" t="s">
        <v>175</v>
      </c>
      <c r="B220" t="s">
        <v>276</v>
      </c>
      <c r="C220">
        <v>1.048</v>
      </c>
      <c r="D220">
        <v>1.9644999999999999</v>
      </c>
      <c r="E220">
        <v>0.69850000000000001</v>
      </c>
    </row>
    <row r="221" spans="1:5" x14ac:dyDescent="0.25">
      <c r="A221" t="s">
        <v>175</v>
      </c>
      <c r="B221" t="s">
        <v>279</v>
      </c>
      <c r="C221">
        <v>1.048</v>
      </c>
      <c r="D221">
        <v>1.0665</v>
      </c>
      <c r="E221">
        <v>0.89810000000000001</v>
      </c>
    </row>
    <row r="222" spans="1:5" x14ac:dyDescent="0.25">
      <c r="A222" t="s">
        <v>175</v>
      </c>
      <c r="B222" t="s">
        <v>283</v>
      </c>
      <c r="C222">
        <v>1.048</v>
      </c>
      <c r="D222">
        <v>0.29820000000000002</v>
      </c>
      <c r="E222">
        <v>1.1132</v>
      </c>
    </row>
    <row r="223" spans="1:5" x14ac:dyDescent="0.25">
      <c r="A223" t="s">
        <v>175</v>
      </c>
      <c r="B223" t="s">
        <v>177</v>
      </c>
      <c r="C223">
        <v>1.048</v>
      </c>
      <c r="D223">
        <v>1.2909999999999999</v>
      </c>
      <c r="E223">
        <v>0.99790000000000001</v>
      </c>
    </row>
    <row r="224" spans="1:5" x14ac:dyDescent="0.25">
      <c r="A224" t="s">
        <v>175</v>
      </c>
      <c r="B224" t="s">
        <v>280</v>
      </c>
      <c r="C224">
        <v>1.048</v>
      </c>
      <c r="D224">
        <v>1.0813999999999999</v>
      </c>
      <c r="E224">
        <v>1.1309</v>
      </c>
    </row>
    <row r="225" spans="1:5" x14ac:dyDescent="0.25">
      <c r="A225" t="s">
        <v>24</v>
      </c>
      <c r="B225" t="s">
        <v>292</v>
      </c>
      <c r="C225">
        <v>1.4240999999999999</v>
      </c>
      <c r="D225">
        <v>1.4434</v>
      </c>
      <c r="E225">
        <v>0.67910000000000004</v>
      </c>
    </row>
    <row r="226" spans="1:5" x14ac:dyDescent="0.25">
      <c r="A226" t="s">
        <v>24</v>
      </c>
      <c r="B226" t="s">
        <v>289</v>
      </c>
      <c r="C226">
        <v>1.4240999999999999</v>
      </c>
      <c r="D226">
        <v>0.82609999999999995</v>
      </c>
      <c r="E226">
        <v>1.1865000000000001</v>
      </c>
    </row>
    <row r="227" spans="1:5" x14ac:dyDescent="0.25">
      <c r="A227" t="s">
        <v>24</v>
      </c>
      <c r="B227" t="s">
        <v>180</v>
      </c>
      <c r="C227">
        <v>1.4240999999999999</v>
      </c>
      <c r="D227">
        <v>0.62419999999999998</v>
      </c>
      <c r="E227">
        <v>1.0186999999999999</v>
      </c>
    </row>
    <row r="228" spans="1:5" x14ac:dyDescent="0.25">
      <c r="A228" t="s">
        <v>24</v>
      </c>
      <c r="B228" t="s">
        <v>326</v>
      </c>
      <c r="C228">
        <v>1.4240999999999999</v>
      </c>
      <c r="D228">
        <v>0.81920000000000004</v>
      </c>
      <c r="E228">
        <v>0.91679999999999995</v>
      </c>
    </row>
    <row r="229" spans="1:5" x14ac:dyDescent="0.25">
      <c r="A229" t="s">
        <v>24</v>
      </c>
      <c r="B229" t="s">
        <v>288</v>
      </c>
      <c r="C229">
        <v>1.4240999999999999</v>
      </c>
      <c r="D229">
        <v>0.81920000000000004</v>
      </c>
      <c r="E229">
        <v>1.9015</v>
      </c>
    </row>
    <row r="230" spans="1:5" x14ac:dyDescent="0.25">
      <c r="A230" t="s">
        <v>24</v>
      </c>
      <c r="B230" t="s">
        <v>287</v>
      </c>
      <c r="C230">
        <v>1.4240999999999999</v>
      </c>
      <c r="D230">
        <v>0.90869999999999995</v>
      </c>
      <c r="E230">
        <v>1.2223999999999999</v>
      </c>
    </row>
    <row r="231" spans="1:5" x14ac:dyDescent="0.25">
      <c r="A231" t="s">
        <v>24</v>
      </c>
      <c r="B231" t="s">
        <v>293</v>
      </c>
      <c r="C231">
        <v>1.4240999999999999</v>
      </c>
      <c r="D231">
        <v>0.61960000000000004</v>
      </c>
      <c r="E231">
        <v>1.0066999999999999</v>
      </c>
    </row>
    <row r="232" spans="1:5" x14ac:dyDescent="0.25">
      <c r="A232" t="s">
        <v>24</v>
      </c>
      <c r="B232" t="s">
        <v>294</v>
      </c>
      <c r="C232">
        <v>1.4240999999999999</v>
      </c>
      <c r="D232">
        <v>1.3264</v>
      </c>
      <c r="E232">
        <v>0.47539999999999999</v>
      </c>
    </row>
    <row r="233" spans="1:5" x14ac:dyDescent="0.25">
      <c r="A233" t="s">
        <v>24</v>
      </c>
      <c r="B233" t="s">
        <v>295</v>
      </c>
      <c r="C233">
        <v>1.4240999999999999</v>
      </c>
      <c r="D233">
        <v>1.2392000000000001</v>
      </c>
      <c r="E233">
        <v>0.6472</v>
      </c>
    </row>
    <row r="234" spans="1:5" x14ac:dyDescent="0.25">
      <c r="A234" t="s">
        <v>24</v>
      </c>
      <c r="B234" t="s">
        <v>25</v>
      </c>
      <c r="C234">
        <v>1.4240999999999999</v>
      </c>
      <c r="D234">
        <v>1.0326</v>
      </c>
      <c r="E234">
        <v>1.0066999999999999</v>
      </c>
    </row>
    <row r="235" spans="1:5" x14ac:dyDescent="0.25">
      <c r="A235" t="s">
        <v>24</v>
      </c>
      <c r="B235" t="s">
        <v>327</v>
      </c>
      <c r="C235">
        <v>1.4240999999999999</v>
      </c>
      <c r="D235">
        <v>1.4044000000000001</v>
      </c>
      <c r="E235">
        <v>0.61119999999999997</v>
      </c>
    </row>
    <row r="236" spans="1:5" x14ac:dyDescent="0.25">
      <c r="A236" t="s">
        <v>24</v>
      </c>
      <c r="B236" t="s">
        <v>286</v>
      </c>
      <c r="C236">
        <v>1.4240999999999999</v>
      </c>
      <c r="D236">
        <v>1.3264</v>
      </c>
      <c r="E236">
        <v>0.71309999999999996</v>
      </c>
    </row>
    <row r="237" spans="1:5" x14ac:dyDescent="0.25">
      <c r="A237" t="s">
        <v>24</v>
      </c>
      <c r="B237" t="s">
        <v>291</v>
      </c>
      <c r="C237">
        <v>1.4240999999999999</v>
      </c>
      <c r="D237">
        <v>0.95</v>
      </c>
      <c r="E237">
        <v>1.4380999999999999</v>
      </c>
    </row>
    <row r="238" spans="1:5" x14ac:dyDescent="0.25">
      <c r="A238" t="s">
        <v>24</v>
      </c>
      <c r="B238" t="s">
        <v>26</v>
      </c>
      <c r="C238">
        <v>1.4240999999999999</v>
      </c>
      <c r="D238">
        <v>0.95</v>
      </c>
      <c r="E238">
        <v>1.1505000000000001</v>
      </c>
    </row>
    <row r="239" spans="1:5" x14ac:dyDescent="0.25">
      <c r="A239" t="s">
        <v>24</v>
      </c>
      <c r="B239" t="s">
        <v>184</v>
      </c>
      <c r="C239">
        <v>1.4240999999999999</v>
      </c>
      <c r="D239">
        <v>0.74119999999999997</v>
      </c>
      <c r="E239">
        <v>0.95079999999999998</v>
      </c>
    </row>
    <row r="240" spans="1:5" x14ac:dyDescent="0.25">
      <c r="A240" t="s">
        <v>24</v>
      </c>
      <c r="B240" t="s">
        <v>290</v>
      </c>
      <c r="C240">
        <v>1.4240999999999999</v>
      </c>
      <c r="D240">
        <v>1.1702999999999999</v>
      </c>
      <c r="E240">
        <v>0.95079999999999998</v>
      </c>
    </row>
    <row r="241" spans="1:5" x14ac:dyDescent="0.25">
      <c r="A241" t="s">
        <v>24</v>
      </c>
      <c r="B241" t="s">
        <v>183</v>
      </c>
      <c r="C241">
        <v>1.4240999999999999</v>
      </c>
      <c r="D241">
        <v>0.85819999999999996</v>
      </c>
      <c r="E241">
        <v>1.2564</v>
      </c>
    </row>
    <row r="242" spans="1:5" x14ac:dyDescent="0.25">
      <c r="A242" t="s">
        <v>24</v>
      </c>
      <c r="B242" t="s">
        <v>182</v>
      </c>
      <c r="C242">
        <v>1.4240999999999999</v>
      </c>
      <c r="D242">
        <v>0.99129999999999996</v>
      </c>
      <c r="E242">
        <v>1.0427</v>
      </c>
    </row>
    <row r="243" spans="1:5" x14ac:dyDescent="0.25">
      <c r="A243" t="s">
        <v>24</v>
      </c>
      <c r="B243" t="s">
        <v>185</v>
      </c>
      <c r="C243">
        <v>1.4240999999999999</v>
      </c>
      <c r="D243">
        <v>1.0739000000000001</v>
      </c>
      <c r="E243">
        <v>1.0427</v>
      </c>
    </row>
    <row r="244" spans="1:5" x14ac:dyDescent="0.25">
      <c r="A244" t="s">
        <v>24</v>
      </c>
      <c r="B244" t="s">
        <v>181</v>
      </c>
      <c r="C244">
        <v>1.4240999999999999</v>
      </c>
      <c r="D244">
        <v>0.86739999999999995</v>
      </c>
      <c r="E244">
        <v>0.79100000000000004</v>
      </c>
    </row>
    <row r="245" spans="1:5" x14ac:dyDescent="0.25">
      <c r="A245" t="s">
        <v>27</v>
      </c>
      <c r="B245" t="s">
        <v>187</v>
      </c>
      <c r="C245">
        <v>1.0919000000000001</v>
      </c>
      <c r="D245">
        <v>0.9667</v>
      </c>
      <c r="E245">
        <v>1.1111</v>
      </c>
    </row>
    <row r="246" spans="1:5" x14ac:dyDescent="0.25">
      <c r="A246" t="s">
        <v>27</v>
      </c>
      <c r="B246" t="s">
        <v>191</v>
      </c>
      <c r="C246">
        <v>1.0919000000000001</v>
      </c>
      <c r="D246">
        <v>1.1701999999999999</v>
      </c>
      <c r="E246">
        <v>1.1111</v>
      </c>
    </row>
    <row r="247" spans="1:5" x14ac:dyDescent="0.25">
      <c r="A247" t="s">
        <v>27</v>
      </c>
      <c r="B247" t="s">
        <v>28</v>
      </c>
      <c r="C247">
        <v>1.0919000000000001</v>
      </c>
      <c r="D247">
        <v>1.0122</v>
      </c>
      <c r="E247">
        <v>0.93120000000000003</v>
      </c>
    </row>
    <row r="248" spans="1:5" x14ac:dyDescent="0.25">
      <c r="A248" t="s">
        <v>27</v>
      </c>
      <c r="B248" t="s">
        <v>186</v>
      </c>
      <c r="C248">
        <v>1.0919000000000001</v>
      </c>
      <c r="D248">
        <v>1.1086</v>
      </c>
      <c r="E248">
        <v>0.85019999999999996</v>
      </c>
    </row>
    <row r="249" spans="1:5" x14ac:dyDescent="0.25">
      <c r="A249" t="s">
        <v>27</v>
      </c>
      <c r="B249" t="s">
        <v>189</v>
      </c>
      <c r="C249">
        <v>1.0919000000000001</v>
      </c>
      <c r="D249">
        <v>0.71230000000000004</v>
      </c>
      <c r="E249">
        <v>1.0684</v>
      </c>
    </row>
    <row r="250" spans="1:5" x14ac:dyDescent="0.25">
      <c r="A250" t="s">
        <v>27</v>
      </c>
      <c r="B250" t="s">
        <v>297</v>
      </c>
      <c r="C250">
        <v>1.0919000000000001</v>
      </c>
      <c r="D250">
        <v>0.9667</v>
      </c>
      <c r="E250">
        <v>0.89739999999999998</v>
      </c>
    </row>
    <row r="251" spans="1:5" x14ac:dyDescent="0.25">
      <c r="A251" t="s">
        <v>27</v>
      </c>
      <c r="B251" t="s">
        <v>298</v>
      </c>
      <c r="C251">
        <v>1.0919000000000001</v>
      </c>
      <c r="D251">
        <v>1.4460999999999999</v>
      </c>
      <c r="E251">
        <v>0.80969999999999998</v>
      </c>
    </row>
    <row r="252" spans="1:5" x14ac:dyDescent="0.25">
      <c r="A252" t="s">
        <v>27</v>
      </c>
      <c r="B252" t="s">
        <v>31</v>
      </c>
      <c r="C252">
        <v>1.0919000000000001</v>
      </c>
      <c r="D252">
        <v>0.91579999999999995</v>
      </c>
      <c r="E252">
        <v>0.89739999999999998</v>
      </c>
    </row>
    <row r="253" spans="1:5" x14ac:dyDescent="0.25">
      <c r="A253" t="s">
        <v>27</v>
      </c>
      <c r="B253" t="s">
        <v>195</v>
      </c>
      <c r="C253">
        <v>1.0919000000000001</v>
      </c>
      <c r="D253">
        <v>1.5772999999999999</v>
      </c>
      <c r="E253">
        <v>0.72650000000000003</v>
      </c>
    </row>
    <row r="254" spans="1:5" x14ac:dyDescent="0.25">
      <c r="A254" t="s">
        <v>27</v>
      </c>
      <c r="B254" t="s">
        <v>188</v>
      </c>
      <c r="C254">
        <v>1.0919000000000001</v>
      </c>
      <c r="D254">
        <v>1.1568000000000001</v>
      </c>
      <c r="E254">
        <v>0.68830000000000002</v>
      </c>
    </row>
    <row r="255" spans="1:5" x14ac:dyDescent="0.25">
      <c r="A255" t="s">
        <v>27</v>
      </c>
      <c r="B255" t="s">
        <v>296</v>
      </c>
      <c r="C255">
        <v>1.0919000000000001</v>
      </c>
      <c r="D255">
        <v>0.5302</v>
      </c>
      <c r="E255">
        <v>1.2551000000000001</v>
      </c>
    </row>
    <row r="256" spans="1:5" x14ac:dyDescent="0.25">
      <c r="A256" t="s">
        <v>27</v>
      </c>
      <c r="B256" t="s">
        <v>190</v>
      </c>
      <c r="C256">
        <v>1.0919000000000001</v>
      </c>
      <c r="D256">
        <v>1.3496999999999999</v>
      </c>
      <c r="E256">
        <v>1.6194</v>
      </c>
    </row>
    <row r="257" spans="1:5" x14ac:dyDescent="0.25">
      <c r="A257" t="s">
        <v>27</v>
      </c>
      <c r="B257" t="s">
        <v>192</v>
      </c>
      <c r="C257">
        <v>1.0919000000000001</v>
      </c>
      <c r="D257">
        <v>0.62660000000000005</v>
      </c>
      <c r="E257">
        <v>0.80969999999999998</v>
      </c>
    </row>
    <row r="258" spans="1:5" x14ac:dyDescent="0.25">
      <c r="A258" t="s">
        <v>27</v>
      </c>
      <c r="B258" t="s">
        <v>329</v>
      </c>
      <c r="C258">
        <v>1.0919000000000001</v>
      </c>
      <c r="D258">
        <v>0.55969999999999998</v>
      </c>
      <c r="E258">
        <v>1.3674999999999999</v>
      </c>
    </row>
    <row r="259" spans="1:5" x14ac:dyDescent="0.25">
      <c r="A259" t="s">
        <v>27</v>
      </c>
      <c r="B259" t="s">
        <v>194</v>
      </c>
      <c r="C259">
        <v>1.0919000000000001</v>
      </c>
      <c r="D259">
        <v>1.0604</v>
      </c>
      <c r="E259">
        <v>0.93120000000000003</v>
      </c>
    </row>
    <row r="260" spans="1:5" x14ac:dyDescent="0.25">
      <c r="A260" t="s">
        <v>27</v>
      </c>
      <c r="B260" t="s">
        <v>299</v>
      </c>
      <c r="C260">
        <v>1.0919000000000001</v>
      </c>
      <c r="D260">
        <v>0.86499999999999999</v>
      </c>
      <c r="E260">
        <v>0.89739999999999998</v>
      </c>
    </row>
    <row r="261" spans="1:5" x14ac:dyDescent="0.25">
      <c r="A261" t="s">
        <v>27</v>
      </c>
      <c r="B261" t="s">
        <v>328</v>
      </c>
      <c r="C261">
        <v>1.0919000000000001</v>
      </c>
      <c r="D261">
        <v>0.91579999999999995</v>
      </c>
      <c r="E261">
        <v>0.93120000000000003</v>
      </c>
    </row>
    <row r="262" spans="1:5" x14ac:dyDescent="0.25">
      <c r="A262" t="s">
        <v>27</v>
      </c>
      <c r="B262" t="s">
        <v>193</v>
      </c>
      <c r="C262">
        <v>1.0919000000000001</v>
      </c>
      <c r="D262">
        <v>1.2211000000000001</v>
      </c>
      <c r="E262">
        <v>0.81200000000000006</v>
      </c>
    </row>
    <row r="263" spans="1:5" x14ac:dyDescent="0.25">
      <c r="A263" t="s">
        <v>27</v>
      </c>
      <c r="B263" t="s">
        <v>30</v>
      </c>
      <c r="C263">
        <v>1.0919000000000001</v>
      </c>
      <c r="D263">
        <v>1.2532000000000001</v>
      </c>
      <c r="E263">
        <v>1.1740999999999999</v>
      </c>
    </row>
    <row r="264" spans="1:5" x14ac:dyDescent="0.25">
      <c r="A264" t="s">
        <v>27</v>
      </c>
      <c r="B264" t="s">
        <v>29</v>
      </c>
      <c r="C264">
        <v>1.0919000000000001</v>
      </c>
      <c r="D264">
        <v>0.55969999999999998</v>
      </c>
      <c r="E264">
        <v>1.1111</v>
      </c>
    </row>
    <row r="265" spans="1:5" x14ac:dyDescent="0.25">
      <c r="A265" t="s">
        <v>196</v>
      </c>
      <c r="B265" t="s">
        <v>205</v>
      </c>
      <c r="C265">
        <v>1.3957999999999999</v>
      </c>
      <c r="D265">
        <v>2.0598000000000001</v>
      </c>
      <c r="E265">
        <v>0.31440000000000001</v>
      </c>
    </row>
    <row r="266" spans="1:5" x14ac:dyDescent="0.25">
      <c r="A266" t="s">
        <v>196</v>
      </c>
      <c r="B266" t="s">
        <v>306</v>
      </c>
      <c r="C266">
        <v>1.3957999999999999</v>
      </c>
      <c r="D266">
        <v>1.6120000000000001</v>
      </c>
      <c r="E266">
        <v>0.90390000000000004</v>
      </c>
    </row>
    <row r="267" spans="1:5" x14ac:dyDescent="0.25">
      <c r="A267" t="s">
        <v>196</v>
      </c>
      <c r="B267" t="s">
        <v>206</v>
      </c>
      <c r="C267">
        <v>1.3957999999999999</v>
      </c>
      <c r="D267">
        <v>0.44779999999999998</v>
      </c>
      <c r="E267">
        <v>1.3754999999999999</v>
      </c>
    </row>
    <row r="268" spans="1:5" x14ac:dyDescent="0.25">
      <c r="A268" t="s">
        <v>196</v>
      </c>
      <c r="B268" t="s">
        <v>197</v>
      </c>
      <c r="C268">
        <v>1.3957999999999999</v>
      </c>
      <c r="D268">
        <v>0.44779999999999998</v>
      </c>
      <c r="E268">
        <v>1.0610999999999999</v>
      </c>
    </row>
    <row r="269" spans="1:5" x14ac:dyDescent="0.25">
      <c r="A269" t="s">
        <v>196</v>
      </c>
      <c r="B269" t="s">
        <v>307</v>
      </c>
      <c r="C269">
        <v>1.3957999999999999</v>
      </c>
      <c r="D269">
        <v>1.2538</v>
      </c>
      <c r="E269">
        <v>0.86460000000000004</v>
      </c>
    </row>
    <row r="270" spans="1:5" x14ac:dyDescent="0.25">
      <c r="A270" t="s">
        <v>196</v>
      </c>
      <c r="B270" t="s">
        <v>204</v>
      </c>
      <c r="C270">
        <v>1.3957999999999999</v>
      </c>
      <c r="D270">
        <v>0.98509999999999998</v>
      </c>
      <c r="E270">
        <v>0.90390000000000004</v>
      </c>
    </row>
    <row r="271" spans="1:5" x14ac:dyDescent="0.25">
      <c r="A271" t="s">
        <v>196</v>
      </c>
      <c r="B271" t="s">
        <v>302</v>
      </c>
      <c r="C271">
        <v>1.3957999999999999</v>
      </c>
      <c r="D271">
        <v>1.0299</v>
      </c>
      <c r="E271">
        <v>0.90390000000000004</v>
      </c>
    </row>
    <row r="272" spans="1:5" x14ac:dyDescent="0.25">
      <c r="A272" t="s">
        <v>196</v>
      </c>
      <c r="B272" t="s">
        <v>305</v>
      </c>
      <c r="C272">
        <v>1.3957999999999999</v>
      </c>
      <c r="D272">
        <v>0.89549999999999996</v>
      </c>
      <c r="E272">
        <v>1.1004</v>
      </c>
    </row>
    <row r="273" spans="1:5" x14ac:dyDescent="0.25">
      <c r="A273" t="s">
        <v>196</v>
      </c>
      <c r="B273" t="s">
        <v>202</v>
      </c>
      <c r="C273">
        <v>1.3957999999999999</v>
      </c>
      <c r="D273">
        <v>0.58209999999999995</v>
      </c>
      <c r="E273">
        <v>1.2576000000000001</v>
      </c>
    </row>
    <row r="274" spans="1:5" x14ac:dyDescent="0.25">
      <c r="A274" t="s">
        <v>196</v>
      </c>
      <c r="B274" t="s">
        <v>200</v>
      </c>
      <c r="C274">
        <v>1.3957999999999999</v>
      </c>
      <c r="D274">
        <v>1.5224</v>
      </c>
      <c r="E274">
        <v>0.82530000000000003</v>
      </c>
    </row>
    <row r="275" spans="1:5" x14ac:dyDescent="0.25">
      <c r="A275" t="s">
        <v>196</v>
      </c>
      <c r="B275" t="s">
        <v>199</v>
      </c>
      <c r="C275">
        <v>1.3957999999999999</v>
      </c>
      <c r="D275">
        <v>0.76119999999999999</v>
      </c>
      <c r="E275">
        <v>0.78600000000000003</v>
      </c>
    </row>
    <row r="276" spans="1:5" x14ac:dyDescent="0.25">
      <c r="A276" t="s">
        <v>196</v>
      </c>
      <c r="B276" t="s">
        <v>303</v>
      </c>
      <c r="C276">
        <v>1.3957999999999999</v>
      </c>
      <c r="D276">
        <v>1.0747</v>
      </c>
      <c r="E276">
        <v>0.90390000000000004</v>
      </c>
    </row>
    <row r="277" spans="1:5" x14ac:dyDescent="0.25">
      <c r="A277" t="s">
        <v>196</v>
      </c>
      <c r="B277" t="s">
        <v>201</v>
      </c>
      <c r="C277">
        <v>1.3957999999999999</v>
      </c>
      <c r="D277">
        <v>1.1194</v>
      </c>
      <c r="E277">
        <v>0.62880000000000003</v>
      </c>
    </row>
    <row r="278" spans="1:5" x14ac:dyDescent="0.25">
      <c r="A278" t="s">
        <v>196</v>
      </c>
      <c r="B278" t="s">
        <v>304</v>
      </c>
      <c r="C278">
        <v>1.3957999999999999</v>
      </c>
      <c r="D278">
        <v>1.0299</v>
      </c>
      <c r="E278">
        <v>0.90390000000000004</v>
      </c>
    </row>
    <row r="279" spans="1:5" x14ac:dyDescent="0.25">
      <c r="A279" t="s">
        <v>196</v>
      </c>
      <c r="B279" t="s">
        <v>198</v>
      </c>
      <c r="C279">
        <v>1.3957999999999999</v>
      </c>
      <c r="D279">
        <v>0.98509999999999998</v>
      </c>
      <c r="E279">
        <v>1.6506000000000001</v>
      </c>
    </row>
    <row r="280" spans="1:5" x14ac:dyDescent="0.25">
      <c r="A280" t="s">
        <v>196</v>
      </c>
      <c r="B280" t="s">
        <v>300</v>
      </c>
      <c r="C280">
        <v>1.3957999999999999</v>
      </c>
      <c r="D280">
        <v>0.5373</v>
      </c>
      <c r="E280">
        <v>1.0610999999999999</v>
      </c>
    </row>
    <row r="281" spans="1:5" x14ac:dyDescent="0.25">
      <c r="A281" t="s">
        <v>196</v>
      </c>
      <c r="B281" t="s">
        <v>301</v>
      </c>
      <c r="C281">
        <v>1.3957999999999999</v>
      </c>
      <c r="D281">
        <v>0.62690000000000001</v>
      </c>
      <c r="E281">
        <v>1.3362000000000001</v>
      </c>
    </row>
    <row r="282" spans="1:5" x14ac:dyDescent="0.25">
      <c r="A282" t="s">
        <v>196</v>
      </c>
      <c r="B282" t="s">
        <v>203</v>
      </c>
      <c r="C282">
        <v>1.3957999999999999</v>
      </c>
      <c r="D282">
        <v>1.0299</v>
      </c>
      <c r="E282">
        <v>1.2182999999999999</v>
      </c>
    </row>
    <row r="283" spans="1:5" x14ac:dyDescent="0.25">
      <c r="A283" t="s">
        <v>32</v>
      </c>
      <c r="B283" t="s">
        <v>331</v>
      </c>
      <c r="C283">
        <v>1.1316999999999999</v>
      </c>
      <c r="D283">
        <v>0.41239999999999999</v>
      </c>
      <c r="E283">
        <v>0.65159999999999996</v>
      </c>
    </row>
    <row r="284" spans="1:5" x14ac:dyDescent="0.25">
      <c r="A284" t="s">
        <v>32</v>
      </c>
      <c r="B284" t="s">
        <v>36</v>
      </c>
      <c r="C284">
        <v>1.1316999999999999</v>
      </c>
      <c r="D284">
        <v>1.8851</v>
      </c>
      <c r="E284">
        <v>0.54300000000000004</v>
      </c>
    </row>
    <row r="285" spans="1:5" x14ac:dyDescent="0.25">
      <c r="A285" t="s">
        <v>32</v>
      </c>
      <c r="B285" t="s">
        <v>212</v>
      </c>
      <c r="C285">
        <v>1.1316999999999999</v>
      </c>
      <c r="D285">
        <v>1.1781999999999999</v>
      </c>
      <c r="E285">
        <v>1.3573999999999999</v>
      </c>
    </row>
    <row r="286" spans="1:5" x14ac:dyDescent="0.25">
      <c r="A286" t="s">
        <v>32</v>
      </c>
      <c r="B286" t="s">
        <v>311</v>
      </c>
      <c r="C286">
        <v>1.1316999999999999</v>
      </c>
      <c r="D286">
        <v>1.1193</v>
      </c>
      <c r="E286">
        <v>1.0860000000000001</v>
      </c>
    </row>
    <row r="287" spans="1:5" x14ac:dyDescent="0.25">
      <c r="A287" t="s">
        <v>32</v>
      </c>
      <c r="B287" t="s">
        <v>210</v>
      </c>
      <c r="C287">
        <v>1.1316999999999999</v>
      </c>
      <c r="D287">
        <v>0.64800000000000002</v>
      </c>
      <c r="E287">
        <v>1.0317000000000001</v>
      </c>
    </row>
    <row r="288" spans="1:5" x14ac:dyDescent="0.25">
      <c r="A288" t="s">
        <v>32</v>
      </c>
      <c r="B288" t="s">
        <v>312</v>
      </c>
      <c r="C288">
        <v>1.1316999999999999</v>
      </c>
      <c r="D288">
        <v>0.99409999999999998</v>
      </c>
      <c r="E288">
        <v>1.1198999999999999</v>
      </c>
    </row>
    <row r="289" spans="1:5" x14ac:dyDescent="0.25">
      <c r="A289" t="s">
        <v>32</v>
      </c>
      <c r="B289" t="s">
        <v>209</v>
      </c>
      <c r="C289">
        <v>1.1316999999999999</v>
      </c>
      <c r="D289">
        <v>0.88360000000000005</v>
      </c>
      <c r="E289">
        <v>0.86539999999999995</v>
      </c>
    </row>
    <row r="290" spans="1:5" x14ac:dyDescent="0.25">
      <c r="A290" t="s">
        <v>32</v>
      </c>
      <c r="B290" t="s">
        <v>313</v>
      </c>
      <c r="C290">
        <v>1.1316999999999999</v>
      </c>
      <c r="D290">
        <v>0.88360000000000005</v>
      </c>
      <c r="E290">
        <v>1.069</v>
      </c>
    </row>
    <row r="291" spans="1:5" x14ac:dyDescent="0.25">
      <c r="A291" t="s">
        <v>32</v>
      </c>
      <c r="B291" t="s">
        <v>309</v>
      </c>
      <c r="C291">
        <v>1.1316999999999999</v>
      </c>
      <c r="D291">
        <v>0.58909999999999996</v>
      </c>
      <c r="E291">
        <v>0.92310000000000003</v>
      </c>
    </row>
    <row r="292" spans="1:5" x14ac:dyDescent="0.25">
      <c r="A292" t="s">
        <v>32</v>
      </c>
      <c r="B292" t="s">
        <v>308</v>
      </c>
      <c r="C292">
        <v>1.1316999999999999</v>
      </c>
      <c r="D292">
        <v>0.60750000000000004</v>
      </c>
      <c r="E292">
        <v>1.3234999999999999</v>
      </c>
    </row>
    <row r="293" spans="1:5" x14ac:dyDescent="0.25">
      <c r="A293" t="s">
        <v>32</v>
      </c>
      <c r="B293" t="s">
        <v>207</v>
      </c>
      <c r="C293">
        <v>1.1316999999999999</v>
      </c>
      <c r="D293">
        <v>0.7732</v>
      </c>
      <c r="E293">
        <v>1.0181</v>
      </c>
    </row>
    <row r="294" spans="1:5" x14ac:dyDescent="0.25">
      <c r="A294" t="s">
        <v>32</v>
      </c>
      <c r="B294" t="s">
        <v>330</v>
      </c>
      <c r="C294">
        <v>1.1316999999999999</v>
      </c>
      <c r="D294">
        <v>0.7732</v>
      </c>
      <c r="E294">
        <v>1.1708000000000001</v>
      </c>
    </row>
    <row r="295" spans="1:5" x14ac:dyDescent="0.25">
      <c r="A295" t="s">
        <v>32</v>
      </c>
      <c r="B295" t="s">
        <v>35</v>
      </c>
      <c r="C295">
        <v>1.1316999999999999</v>
      </c>
      <c r="D295">
        <v>1.712</v>
      </c>
      <c r="E295">
        <v>0.7127</v>
      </c>
    </row>
    <row r="296" spans="1:5" x14ac:dyDescent="0.25">
      <c r="A296" t="s">
        <v>32</v>
      </c>
      <c r="B296" t="s">
        <v>34</v>
      </c>
      <c r="C296">
        <v>1.1316999999999999</v>
      </c>
      <c r="D296">
        <v>0.64800000000000002</v>
      </c>
      <c r="E296">
        <v>1.0860000000000001</v>
      </c>
    </row>
    <row r="297" spans="1:5" x14ac:dyDescent="0.25">
      <c r="A297" t="s">
        <v>32</v>
      </c>
      <c r="B297" t="s">
        <v>310</v>
      </c>
      <c r="C297">
        <v>1.1316999999999999</v>
      </c>
      <c r="D297">
        <v>0.88360000000000005</v>
      </c>
      <c r="E297">
        <v>1.0181</v>
      </c>
    </row>
    <row r="298" spans="1:5" x14ac:dyDescent="0.25">
      <c r="A298" t="s">
        <v>32</v>
      </c>
      <c r="B298" t="s">
        <v>208</v>
      </c>
      <c r="C298">
        <v>1.1316999999999999</v>
      </c>
      <c r="D298">
        <v>1.4359</v>
      </c>
      <c r="E298">
        <v>0.9163</v>
      </c>
    </row>
    <row r="299" spans="1:5" x14ac:dyDescent="0.25">
      <c r="A299" t="s">
        <v>32</v>
      </c>
      <c r="B299" t="s">
        <v>33</v>
      </c>
      <c r="C299">
        <v>1.1316999999999999</v>
      </c>
      <c r="D299">
        <v>1.5463</v>
      </c>
      <c r="E299">
        <v>0.3054</v>
      </c>
    </row>
    <row r="300" spans="1:5" x14ac:dyDescent="0.25">
      <c r="A300" t="s">
        <v>32</v>
      </c>
      <c r="B300" t="s">
        <v>211</v>
      </c>
      <c r="C300">
        <v>1.1316999999999999</v>
      </c>
      <c r="D300">
        <v>0.99409999999999998</v>
      </c>
      <c r="E300">
        <v>1.7816000000000001</v>
      </c>
    </row>
    <row r="301" spans="1:5" x14ac:dyDescent="0.25">
      <c r="A301" t="s">
        <v>213</v>
      </c>
      <c r="B301" t="s">
        <v>221</v>
      </c>
      <c r="C301">
        <v>1.1528</v>
      </c>
      <c r="D301">
        <v>0.62649999999999995</v>
      </c>
      <c r="E301">
        <v>0.70330000000000004</v>
      </c>
    </row>
    <row r="302" spans="1:5" x14ac:dyDescent="0.25">
      <c r="A302" t="s">
        <v>213</v>
      </c>
      <c r="B302" t="s">
        <v>214</v>
      </c>
      <c r="C302">
        <v>1.1528</v>
      </c>
      <c r="D302">
        <v>1.7830999999999999</v>
      </c>
      <c r="E302">
        <v>0.79120000000000001</v>
      </c>
    </row>
    <row r="303" spans="1:5" x14ac:dyDescent="0.25">
      <c r="A303" t="s">
        <v>213</v>
      </c>
      <c r="B303" t="s">
        <v>217</v>
      </c>
      <c r="C303">
        <v>1.1528</v>
      </c>
      <c r="D303">
        <v>0.53010000000000002</v>
      </c>
      <c r="E303">
        <v>1.1428</v>
      </c>
    </row>
    <row r="304" spans="1:5" x14ac:dyDescent="0.25">
      <c r="A304" t="s">
        <v>213</v>
      </c>
      <c r="B304" t="s">
        <v>216</v>
      </c>
      <c r="C304">
        <v>1.1528</v>
      </c>
      <c r="D304">
        <v>0.96379999999999999</v>
      </c>
      <c r="E304">
        <v>1.5824</v>
      </c>
    </row>
    <row r="305" spans="1:5" x14ac:dyDescent="0.25">
      <c r="A305" t="s">
        <v>213</v>
      </c>
      <c r="B305" t="s">
        <v>218</v>
      </c>
      <c r="C305">
        <v>1.1528</v>
      </c>
      <c r="D305">
        <v>1.2529999999999999</v>
      </c>
      <c r="E305">
        <v>0.61539999999999995</v>
      </c>
    </row>
    <row r="306" spans="1:5" x14ac:dyDescent="0.25">
      <c r="A306" t="s">
        <v>213</v>
      </c>
      <c r="B306" t="s">
        <v>219</v>
      </c>
      <c r="C306">
        <v>1.1528</v>
      </c>
      <c r="D306">
        <v>0.53010000000000002</v>
      </c>
      <c r="E306">
        <v>1.1868000000000001</v>
      </c>
    </row>
    <row r="307" spans="1:5" x14ac:dyDescent="0.25">
      <c r="A307" t="s">
        <v>213</v>
      </c>
      <c r="B307" t="s">
        <v>215</v>
      </c>
      <c r="C307">
        <v>1.1528</v>
      </c>
      <c r="D307">
        <v>1.0602</v>
      </c>
      <c r="E307">
        <v>1.2746999999999999</v>
      </c>
    </row>
    <row r="308" spans="1:5" x14ac:dyDescent="0.25">
      <c r="A308" t="s">
        <v>213</v>
      </c>
      <c r="B308" t="s">
        <v>314</v>
      </c>
      <c r="C308">
        <v>1.1528</v>
      </c>
      <c r="D308">
        <v>0.81930000000000003</v>
      </c>
      <c r="E308">
        <v>0.96699999999999997</v>
      </c>
    </row>
    <row r="309" spans="1:5" x14ac:dyDescent="0.25">
      <c r="A309" t="s">
        <v>213</v>
      </c>
      <c r="B309" t="s">
        <v>315</v>
      </c>
      <c r="C309">
        <v>1.1528</v>
      </c>
      <c r="D309">
        <v>1.5421</v>
      </c>
      <c r="E309">
        <v>0.39560000000000001</v>
      </c>
    </row>
    <row r="310" spans="1:5" x14ac:dyDescent="0.25">
      <c r="A310" t="s">
        <v>213</v>
      </c>
      <c r="B310" t="s">
        <v>220</v>
      </c>
      <c r="C310">
        <v>1.1528</v>
      </c>
      <c r="D310">
        <v>0.67469999999999997</v>
      </c>
      <c r="E310">
        <v>1.3187</v>
      </c>
    </row>
    <row r="311" spans="1:5" x14ac:dyDescent="0.25">
      <c r="A311" t="s">
        <v>213</v>
      </c>
      <c r="B311" t="s">
        <v>222</v>
      </c>
      <c r="C311">
        <v>1.1528</v>
      </c>
      <c r="D311">
        <v>1.3011999999999999</v>
      </c>
      <c r="E311">
        <v>1.1868000000000001</v>
      </c>
    </row>
    <row r="312" spans="1:5" x14ac:dyDescent="0.25">
      <c r="A312" t="s">
        <v>213</v>
      </c>
      <c r="B312" t="s">
        <v>223</v>
      </c>
      <c r="C312">
        <v>1.1528</v>
      </c>
      <c r="D312">
        <v>0.91559999999999997</v>
      </c>
      <c r="E312">
        <v>0.83520000000000005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1.1317999999999999</v>
      </c>
      <c r="D343">
        <v>0.67569999999999997</v>
      </c>
      <c r="E343">
        <v>1.3484</v>
      </c>
    </row>
    <row r="344" spans="1:5" x14ac:dyDescent="0.25">
      <c r="A344" t="s">
        <v>340</v>
      </c>
      <c r="B344" t="s">
        <v>352</v>
      </c>
      <c r="C344">
        <v>1.1317999999999999</v>
      </c>
      <c r="D344">
        <v>0.88349999999999995</v>
      </c>
      <c r="E344">
        <v>0.86990000000000001</v>
      </c>
    </row>
    <row r="345" spans="1:5" x14ac:dyDescent="0.25">
      <c r="A345" t="s">
        <v>340</v>
      </c>
      <c r="B345" t="s">
        <v>353</v>
      </c>
      <c r="C345">
        <v>1.1317999999999999</v>
      </c>
      <c r="D345">
        <v>1.1780999999999999</v>
      </c>
      <c r="E345">
        <v>0.53400000000000003</v>
      </c>
    </row>
    <row r="346" spans="1:5" x14ac:dyDescent="0.25">
      <c r="A346" t="s">
        <v>340</v>
      </c>
      <c r="B346" t="s">
        <v>354</v>
      </c>
      <c r="C346">
        <v>1.1317999999999999</v>
      </c>
      <c r="D346">
        <v>1.923</v>
      </c>
      <c r="E346">
        <v>0.65239999999999998</v>
      </c>
    </row>
    <row r="347" spans="1:5" x14ac:dyDescent="0.25">
      <c r="A347" t="s">
        <v>340</v>
      </c>
      <c r="B347" t="s">
        <v>356</v>
      </c>
      <c r="C347">
        <v>1.1317999999999999</v>
      </c>
      <c r="D347">
        <v>0.98750000000000004</v>
      </c>
      <c r="E347">
        <v>1.1309</v>
      </c>
    </row>
    <row r="348" spans="1:5" x14ac:dyDescent="0.25">
      <c r="A348" t="s">
        <v>340</v>
      </c>
      <c r="B348" t="s">
        <v>361</v>
      </c>
      <c r="C348">
        <v>1.1317999999999999</v>
      </c>
      <c r="D348">
        <v>0.77959999999999996</v>
      </c>
      <c r="E348">
        <v>1.0004</v>
      </c>
    </row>
    <row r="349" spans="1:5" x14ac:dyDescent="0.25">
      <c r="A349" t="s">
        <v>340</v>
      </c>
      <c r="B349" t="s">
        <v>365</v>
      </c>
      <c r="C349">
        <v>1.1317999999999999</v>
      </c>
      <c r="D349">
        <v>1.129</v>
      </c>
      <c r="E349">
        <v>1.0681</v>
      </c>
    </row>
    <row r="350" spans="1:5" x14ac:dyDescent="0.25">
      <c r="A350" t="s">
        <v>340</v>
      </c>
      <c r="B350" t="s">
        <v>377</v>
      </c>
      <c r="C350">
        <v>1.1317999999999999</v>
      </c>
      <c r="D350">
        <v>0.78539999999999999</v>
      </c>
      <c r="E350">
        <v>1.1091</v>
      </c>
    </row>
    <row r="351" spans="1:5" x14ac:dyDescent="0.25">
      <c r="A351" t="s">
        <v>340</v>
      </c>
      <c r="B351" t="s">
        <v>378</v>
      </c>
      <c r="C351">
        <v>1.1317999999999999</v>
      </c>
      <c r="D351">
        <v>0.6381</v>
      </c>
      <c r="E351">
        <v>1.2735000000000001</v>
      </c>
    </row>
    <row r="352" spans="1:5" x14ac:dyDescent="0.25">
      <c r="A352" t="s">
        <v>340</v>
      </c>
      <c r="B352" t="s">
        <v>385</v>
      </c>
      <c r="C352">
        <v>1.1317999999999999</v>
      </c>
      <c r="D352">
        <v>0.67569999999999997</v>
      </c>
      <c r="E352">
        <v>1.2614000000000001</v>
      </c>
    </row>
    <row r="353" spans="1:5" x14ac:dyDescent="0.25">
      <c r="A353" t="s">
        <v>340</v>
      </c>
      <c r="B353" t="s">
        <v>387</v>
      </c>
      <c r="C353">
        <v>1.1317999999999999</v>
      </c>
      <c r="D353">
        <v>0.98750000000000004</v>
      </c>
      <c r="E353">
        <v>1.4789000000000001</v>
      </c>
    </row>
    <row r="354" spans="1:5" x14ac:dyDescent="0.25">
      <c r="A354" t="s">
        <v>340</v>
      </c>
      <c r="B354" t="s">
        <v>390</v>
      </c>
      <c r="C354">
        <v>1.1317999999999999</v>
      </c>
      <c r="D354">
        <v>0.83450000000000002</v>
      </c>
      <c r="E354">
        <v>1.2735000000000001</v>
      </c>
    </row>
    <row r="355" spans="1:5" x14ac:dyDescent="0.25">
      <c r="A355" t="s">
        <v>340</v>
      </c>
      <c r="B355" t="s">
        <v>394</v>
      </c>
      <c r="C355">
        <v>1.1317999999999999</v>
      </c>
      <c r="D355">
        <v>0.88349999999999995</v>
      </c>
      <c r="E355">
        <v>1.0269999999999999</v>
      </c>
    </row>
    <row r="356" spans="1:5" x14ac:dyDescent="0.25">
      <c r="A356" t="s">
        <v>340</v>
      </c>
      <c r="B356" t="s">
        <v>405</v>
      </c>
      <c r="C356">
        <v>1.1317999999999999</v>
      </c>
      <c r="D356">
        <v>0.73629999999999995</v>
      </c>
      <c r="E356">
        <v>0.94479999999999997</v>
      </c>
    </row>
    <row r="357" spans="1:5" x14ac:dyDescent="0.25">
      <c r="A357" t="s">
        <v>340</v>
      </c>
      <c r="B357" t="s">
        <v>413</v>
      </c>
      <c r="C357">
        <v>1.1317999999999999</v>
      </c>
      <c r="D357">
        <v>1.5072000000000001</v>
      </c>
      <c r="E357">
        <v>0.6089</v>
      </c>
    </row>
    <row r="358" spans="1:5" x14ac:dyDescent="0.25">
      <c r="A358" t="s">
        <v>340</v>
      </c>
      <c r="B358" t="s">
        <v>415</v>
      </c>
      <c r="C358">
        <v>1.1317999999999999</v>
      </c>
      <c r="D358">
        <v>1.2762</v>
      </c>
      <c r="E358">
        <v>0.73939999999999995</v>
      </c>
    </row>
    <row r="359" spans="1:5" x14ac:dyDescent="0.25">
      <c r="A359" t="s">
        <v>340</v>
      </c>
      <c r="B359" t="s">
        <v>418</v>
      </c>
      <c r="C359">
        <v>1.1317999999999999</v>
      </c>
      <c r="D359">
        <v>1.1954</v>
      </c>
      <c r="E359">
        <v>0.65239999999999998</v>
      </c>
    </row>
    <row r="360" spans="1:5" x14ac:dyDescent="0.25">
      <c r="A360" t="s">
        <v>340</v>
      </c>
      <c r="B360" t="s">
        <v>428</v>
      </c>
      <c r="C360">
        <v>1.1317999999999999</v>
      </c>
      <c r="D360">
        <v>0.83160000000000001</v>
      </c>
      <c r="E360">
        <v>1.2614000000000001</v>
      </c>
    </row>
    <row r="361" spans="1:5" x14ac:dyDescent="0.25">
      <c r="A361" t="s">
        <v>340</v>
      </c>
      <c r="B361" t="s">
        <v>429</v>
      </c>
      <c r="C361">
        <v>1.1317999999999999</v>
      </c>
      <c r="D361">
        <v>0.68720000000000003</v>
      </c>
      <c r="E361">
        <v>0.94479999999999997</v>
      </c>
    </row>
    <row r="362" spans="1:5" x14ac:dyDescent="0.25">
      <c r="A362" t="s">
        <v>340</v>
      </c>
      <c r="B362" t="s">
        <v>431</v>
      </c>
      <c r="C362">
        <v>1.1317999999999999</v>
      </c>
      <c r="D362">
        <v>1.4553</v>
      </c>
      <c r="E362">
        <v>0.82640000000000002</v>
      </c>
    </row>
    <row r="363" spans="1:5" x14ac:dyDescent="0.25">
      <c r="A363" t="s">
        <v>342</v>
      </c>
      <c r="B363" t="s">
        <v>343</v>
      </c>
      <c r="C363">
        <v>0.85340000000000005</v>
      </c>
      <c r="D363">
        <v>0.6784</v>
      </c>
      <c r="E363">
        <v>1.1689000000000001</v>
      </c>
    </row>
    <row r="364" spans="1:5" x14ac:dyDescent="0.25">
      <c r="A364" t="s">
        <v>342</v>
      </c>
      <c r="B364" t="s">
        <v>346</v>
      </c>
      <c r="C364">
        <v>0.85340000000000005</v>
      </c>
      <c r="D364">
        <v>0.74009999999999998</v>
      </c>
      <c r="E364">
        <v>0.71930000000000005</v>
      </c>
    </row>
    <row r="365" spans="1:5" x14ac:dyDescent="0.25">
      <c r="A365" t="s">
        <v>342</v>
      </c>
      <c r="B365" t="s">
        <v>348</v>
      </c>
      <c r="C365">
        <v>0.85340000000000005</v>
      </c>
      <c r="D365">
        <v>1.4185000000000001</v>
      </c>
      <c r="E365">
        <v>0.85419999999999996</v>
      </c>
    </row>
    <row r="366" spans="1:5" x14ac:dyDescent="0.25">
      <c r="A366" t="s">
        <v>342</v>
      </c>
      <c r="B366" t="s">
        <v>363</v>
      </c>
      <c r="C366">
        <v>0.85340000000000005</v>
      </c>
      <c r="D366">
        <v>0.86339999999999995</v>
      </c>
      <c r="E366">
        <v>1.2138</v>
      </c>
    </row>
    <row r="367" spans="1:5" x14ac:dyDescent="0.25">
      <c r="A367" t="s">
        <v>342</v>
      </c>
      <c r="B367" t="s">
        <v>364</v>
      </c>
      <c r="C367">
        <v>0.85340000000000005</v>
      </c>
      <c r="D367">
        <v>0.86339999999999995</v>
      </c>
      <c r="E367">
        <v>1.2587999999999999</v>
      </c>
    </row>
    <row r="368" spans="1:5" x14ac:dyDescent="0.25">
      <c r="A368" t="s">
        <v>342</v>
      </c>
      <c r="B368" t="s">
        <v>380</v>
      </c>
      <c r="C368">
        <v>0.85340000000000005</v>
      </c>
      <c r="D368">
        <v>1.6034999999999999</v>
      </c>
      <c r="E368">
        <v>0.62939999999999996</v>
      </c>
    </row>
    <row r="369" spans="1:5" x14ac:dyDescent="0.25">
      <c r="A369" t="s">
        <v>342</v>
      </c>
      <c r="B369" t="s">
        <v>384</v>
      </c>
      <c r="C369">
        <v>0.85340000000000005</v>
      </c>
      <c r="D369">
        <v>1.3568</v>
      </c>
      <c r="E369">
        <v>1.079</v>
      </c>
    </row>
    <row r="370" spans="1:5" x14ac:dyDescent="0.25">
      <c r="A370" t="s">
        <v>342</v>
      </c>
      <c r="B370" t="s">
        <v>386</v>
      </c>
      <c r="C370">
        <v>0.85340000000000005</v>
      </c>
      <c r="D370">
        <v>1.4185000000000001</v>
      </c>
      <c r="E370">
        <v>1.034</v>
      </c>
    </row>
    <row r="371" spans="1:5" x14ac:dyDescent="0.25">
      <c r="A371" t="s">
        <v>342</v>
      </c>
      <c r="B371" t="s">
        <v>392</v>
      </c>
      <c r="C371">
        <v>0.85340000000000005</v>
      </c>
      <c r="D371">
        <v>0.6784</v>
      </c>
      <c r="E371">
        <v>1.3038000000000001</v>
      </c>
    </row>
    <row r="372" spans="1:5" x14ac:dyDescent="0.25">
      <c r="A372" t="s">
        <v>342</v>
      </c>
      <c r="B372" t="s">
        <v>393</v>
      </c>
      <c r="C372">
        <v>0.85340000000000005</v>
      </c>
      <c r="D372">
        <v>1.1067</v>
      </c>
      <c r="E372">
        <v>0.90159999999999996</v>
      </c>
    </row>
    <row r="373" spans="1:5" x14ac:dyDescent="0.25">
      <c r="A373" t="s">
        <v>342</v>
      </c>
      <c r="B373" t="s">
        <v>396</v>
      </c>
      <c r="C373">
        <v>0.85340000000000005</v>
      </c>
      <c r="D373">
        <v>0.74009999999999998</v>
      </c>
      <c r="E373">
        <v>1.079</v>
      </c>
    </row>
    <row r="374" spans="1:5" x14ac:dyDescent="0.25">
      <c r="A374" t="s">
        <v>342</v>
      </c>
      <c r="B374" t="s">
        <v>398</v>
      </c>
      <c r="C374">
        <v>0.85340000000000005</v>
      </c>
      <c r="D374">
        <v>1.0416000000000001</v>
      </c>
      <c r="E374">
        <v>1.6609</v>
      </c>
    </row>
    <row r="375" spans="1:5" x14ac:dyDescent="0.25">
      <c r="A375" t="s">
        <v>342</v>
      </c>
      <c r="B375" t="s">
        <v>399</v>
      </c>
      <c r="C375">
        <v>0.85340000000000005</v>
      </c>
      <c r="D375">
        <v>1.0484</v>
      </c>
      <c r="E375">
        <v>1.034</v>
      </c>
    </row>
    <row r="376" spans="1:5" x14ac:dyDescent="0.25">
      <c r="A376" t="s">
        <v>342</v>
      </c>
      <c r="B376" t="s">
        <v>400</v>
      </c>
      <c r="C376">
        <v>0.85340000000000005</v>
      </c>
      <c r="D376">
        <v>1.1101000000000001</v>
      </c>
      <c r="E376">
        <v>0.62939999999999996</v>
      </c>
    </row>
    <row r="377" spans="1:5" x14ac:dyDescent="0.25">
      <c r="A377" t="s">
        <v>342</v>
      </c>
      <c r="B377" t="s">
        <v>402</v>
      </c>
      <c r="C377">
        <v>0.85340000000000005</v>
      </c>
      <c r="D377">
        <v>1.0484</v>
      </c>
      <c r="E377">
        <v>0.89910000000000001</v>
      </c>
    </row>
    <row r="378" spans="1:5" x14ac:dyDescent="0.25">
      <c r="A378" t="s">
        <v>342</v>
      </c>
      <c r="B378" t="s">
        <v>406</v>
      </c>
      <c r="C378">
        <v>0.85340000000000005</v>
      </c>
      <c r="D378">
        <v>0.98680000000000001</v>
      </c>
      <c r="E378">
        <v>0.80920000000000003</v>
      </c>
    </row>
    <row r="379" spans="1:5" x14ac:dyDescent="0.25">
      <c r="A379" t="s">
        <v>342</v>
      </c>
      <c r="B379" t="s">
        <v>409</v>
      </c>
      <c r="C379">
        <v>0.85340000000000005</v>
      </c>
      <c r="D379">
        <v>0.98680000000000001</v>
      </c>
      <c r="E379">
        <v>1.079</v>
      </c>
    </row>
    <row r="380" spans="1:5" x14ac:dyDescent="0.25">
      <c r="A380" t="s">
        <v>342</v>
      </c>
      <c r="B380" t="s">
        <v>414</v>
      </c>
      <c r="C380">
        <v>0.85340000000000005</v>
      </c>
      <c r="D380">
        <v>1.1101000000000001</v>
      </c>
      <c r="E380">
        <v>1.1238999999999999</v>
      </c>
    </row>
    <row r="381" spans="1:5" x14ac:dyDescent="0.25">
      <c r="A381" t="s">
        <v>342</v>
      </c>
      <c r="B381" t="s">
        <v>420</v>
      </c>
      <c r="C381">
        <v>0.85340000000000005</v>
      </c>
      <c r="D381">
        <v>0.92510000000000003</v>
      </c>
      <c r="E381">
        <v>0.6744</v>
      </c>
    </row>
    <row r="382" spans="1:5" x14ac:dyDescent="0.25">
      <c r="A382" t="s">
        <v>342</v>
      </c>
      <c r="B382" t="s">
        <v>426</v>
      </c>
      <c r="C382">
        <v>0.85340000000000005</v>
      </c>
      <c r="D382">
        <v>0.55510000000000004</v>
      </c>
      <c r="E382">
        <v>0.94410000000000005</v>
      </c>
    </row>
    <row r="383" spans="1:5" x14ac:dyDescent="0.25">
      <c r="A383" t="s">
        <v>342</v>
      </c>
      <c r="B383" t="s">
        <v>430</v>
      </c>
      <c r="C383">
        <v>0.85340000000000005</v>
      </c>
      <c r="D383">
        <v>1.0484</v>
      </c>
      <c r="E383">
        <v>0.85419999999999996</v>
      </c>
    </row>
    <row r="384" spans="1:5" x14ac:dyDescent="0.25">
      <c r="A384" t="s">
        <v>342</v>
      </c>
      <c r="B384" t="s">
        <v>436</v>
      </c>
      <c r="C384">
        <v>0.85340000000000005</v>
      </c>
      <c r="D384">
        <v>0.6784</v>
      </c>
      <c r="E384">
        <v>1.079</v>
      </c>
    </row>
    <row r="385" spans="1:5" x14ac:dyDescent="0.25">
      <c r="A385" t="s">
        <v>40</v>
      </c>
      <c r="B385" t="s">
        <v>339</v>
      </c>
      <c r="C385">
        <v>1.175</v>
      </c>
      <c r="D385">
        <v>0.67190000000000005</v>
      </c>
      <c r="E385">
        <v>0.84350000000000003</v>
      </c>
    </row>
    <row r="386" spans="1:5" x14ac:dyDescent="0.25">
      <c r="A386" t="s">
        <v>40</v>
      </c>
      <c r="B386" t="s">
        <v>333</v>
      </c>
      <c r="C386">
        <v>1.175</v>
      </c>
      <c r="D386">
        <v>0.85109999999999997</v>
      </c>
      <c r="E386">
        <v>1.3004</v>
      </c>
    </row>
    <row r="387" spans="1:5" x14ac:dyDescent="0.25">
      <c r="A387" t="s">
        <v>40</v>
      </c>
      <c r="B387" t="s">
        <v>238</v>
      </c>
      <c r="C387">
        <v>1.175</v>
      </c>
      <c r="D387">
        <v>0.72340000000000004</v>
      </c>
      <c r="E387">
        <v>0.90149999999999997</v>
      </c>
    </row>
    <row r="388" spans="1:5" x14ac:dyDescent="0.25">
      <c r="A388" t="s">
        <v>40</v>
      </c>
      <c r="B388" t="s">
        <v>320</v>
      </c>
      <c r="C388">
        <v>1.175</v>
      </c>
      <c r="D388">
        <v>1.7020999999999999</v>
      </c>
      <c r="E388">
        <v>1.0192000000000001</v>
      </c>
    </row>
    <row r="389" spans="1:5" x14ac:dyDescent="0.25">
      <c r="A389" t="s">
        <v>40</v>
      </c>
      <c r="B389" t="s">
        <v>234</v>
      </c>
      <c r="C389">
        <v>1.175</v>
      </c>
      <c r="D389">
        <v>0.67190000000000005</v>
      </c>
      <c r="E389">
        <v>0.94899999999999995</v>
      </c>
    </row>
    <row r="390" spans="1:5" x14ac:dyDescent="0.25">
      <c r="A390" t="s">
        <v>40</v>
      </c>
      <c r="B390" t="s">
        <v>316</v>
      </c>
      <c r="C390">
        <v>1.175</v>
      </c>
      <c r="D390">
        <v>0.89590000000000003</v>
      </c>
      <c r="E390">
        <v>1.5815999999999999</v>
      </c>
    </row>
    <row r="391" spans="1:5" x14ac:dyDescent="0.25">
      <c r="A391" t="s">
        <v>40</v>
      </c>
      <c r="B391" t="s">
        <v>335</v>
      </c>
      <c r="C391">
        <v>1.175</v>
      </c>
      <c r="D391">
        <v>1.0302</v>
      </c>
      <c r="E391">
        <v>1.2653000000000001</v>
      </c>
    </row>
    <row r="392" spans="1:5" x14ac:dyDescent="0.25">
      <c r="A392" t="s">
        <v>40</v>
      </c>
      <c r="B392" t="s">
        <v>332</v>
      </c>
      <c r="C392">
        <v>1.175</v>
      </c>
      <c r="D392">
        <v>1.6125</v>
      </c>
      <c r="E392">
        <v>0.5272</v>
      </c>
    </row>
    <row r="393" spans="1:5" x14ac:dyDescent="0.25">
      <c r="A393" t="s">
        <v>40</v>
      </c>
      <c r="B393" t="s">
        <v>321</v>
      </c>
      <c r="C393">
        <v>1.175</v>
      </c>
      <c r="D393">
        <v>1.3886000000000001</v>
      </c>
      <c r="E393">
        <v>0.63260000000000005</v>
      </c>
    </row>
    <row r="394" spans="1:5" x14ac:dyDescent="0.25">
      <c r="A394" t="s">
        <v>40</v>
      </c>
      <c r="B394" t="s">
        <v>236</v>
      </c>
      <c r="C394">
        <v>1.175</v>
      </c>
      <c r="D394">
        <v>0.94059999999999999</v>
      </c>
      <c r="E394">
        <v>0.94899999999999995</v>
      </c>
    </row>
    <row r="395" spans="1:5" x14ac:dyDescent="0.25">
      <c r="A395" t="s">
        <v>40</v>
      </c>
      <c r="B395" t="s">
        <v>41</v>
      </c>
      <c r="C395">
        <v>1.175</v>
      </c>
      <c r="D395">
        <v>0.7167</v>
      </c>
      <c r="E395">
        <v>1.3707</v>
      </c>
    </row>
    <row r="396" spans="1:5" x14ac:dyDescent="0.25">
      <c r="A396" t="s">
        <v>40</v>
      </c>
      <c r="B396" t="s">
        <v>233</v>
      </c>
      <c r="C396">
        <v>1.175</v>
      </c>
      <c r="D396">
        <v>0.94059999999999999</v>
      </c>
      <c r="E396">
        <v>0.94899999999999995</v>
      </c>
    </row>
    <row r="397" spans="1:5" x14ac:dyDescent="0.25">
      <c r="A397" t="s">
        <v>40</v>
      </c>
      <c r="B397" t="s">
        <v>317</v>
      </c>
      <c r="C397">
        <v>1.175</v>
      </c>
      <c r="D397">
        <v>1.1646000000000001</v>
      </c>
      <c r="E397">
        <v>1.0192000000000001</v>
      </c>
    </row>
    <row r="398" spans="1:5" x14ac:dyDescent="0.25">
      <c r="A398" t="s">
        <v>40</v>
      </c>
      <c r="B398" t="s">
        <v>42</v>
      </c>
      <c r="C398">
        <v>1.175</v>
      </c>
      <c r="D398">
        <v>0.89590000000000003</v>
      </c>
      <c r="E398">
        <v>1.0894999999999999</v>
      </c>
    </row>
    <row r="399" spans="1:5" x14ac:dyDescent="0.25">
      <c r="A399" t="s">
        <v>40</v>
      </c>
      <c r="B399" t="s">
        <v>334</v>
      </c>
      <c r="C399">
        <v>1.175</v>
      </c>
      <c r="D399">
        <v>0.89590000000000003</v>
      </c>
      <c r="E399">
        <v>1.0544</v>
      </c>
    </row>
    <row r="400" spans="1:5" x14ac:dyDescent="0.25">
      <c r="A400" t="s">
        <v>40</v>
      </c>
      <c r="B400" t="s">
        <v>237</v>
      </c>
      <c r="C400">
        <v>1.175</v>
      </c>
      <c r="D400">
        <v>0.67190000000000005</v>
      </c>
      <c r="E400">
        <v>0.94899999999999995</v>
      </c>
    </row>
    <row r="401" spans="1:5" x14ac:dyDescent="0.25">
      <c r="A401" t="s">
        <v>40</v>
      </c>
      <c r="B401" t="s">
        <v>232</v>
      </c>
      <c r="C401">
        <v>1.175</v>
      </c>
      <c r="D401">
        <v>0.98540000000000005</v>
      </c>
      <c r="E401">
        <v>1.0192000000000001</v>
      </c>
    </row>
    <row r="402" spans="1:5" x14ac:dyDescent="0.25">
      <c r="A402" t="s">
        <v>40</v>
      </c>
      <c r="B402" t="s">
        <v>319</v>
      </c>
      <c r="C402">
        <v>1.175</v>
      </c>
      <c r="D402">
        <v>0.94059999999999999</v>
      </c>
      <c r="E402">
        <v>1.2301</v>
      </c>
    </row>
    <row r="403" spans="1:5" x14ac:dyDescent="0.25">
      <c r="A403" t="s">
        <v>40</v>
      </c>
      <c r="B403" t="s">
        <v>235</v>
      </c>
      <c r="C403">
        <v>1.175</v>
      </c>
      <c r="D403">
        <v>1.4782</v>
      </c>
      <c r="E403">
        <v>0.94899999999999995</v>
      </c>
    </row>
    <row r="404" spans="1:5" x14ac:dyDescent="0.25">
      <c r="A404" t="s">
        <v>40</v>
      </c>
      <c r="B404" t="s">
        <v>239</v>
      </c>
      <c r="C404">
        <v>1.175</v>
      </c>
      <c r="D404">
        <v>0.85109999999999997</v>
      </c>
      <c r="E404">
        <v>0.42180000000000001</v>
      </c>
    </row>
    <row r="405" spans="1:5" x14ac:dyDescent="0.25">
      <c r="A405" t="s">
        <v>40</v>
      </c>
      <c r="B405" t="s">
        <v>318</v>
      </c>
      <c r="C405">
        <v>1.175</v>
      </c>
      <c r="D405">
        <v>0.98540000000000005</v>
      </c>
      <c r="E405">
        <v>0.98409999999999997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zoomScale="80" zoomScaleNormal="80" workbookViewId="0">
      <pane xSplit="12" ySplit="1" topLeftCell="BC458" activePane="bottomRight" state="frozen"/>
      <selection pane="topRight" activeCell="M1" sqref="M1"/>
      <selection pane="bottomLeft" activeCell="A2" sqref="A2"/>
      <selection pane="bottomRight" activeCell="BN471" sqref="BN47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1.3382000000000001</v>
      </c>
      <c r="F2">
        <f>VLOOKUP(B2,home!$B$2:$E$405,3,FALSE)</f>
        <v>1.5775999999999999</v>
      </c>
      <c r="G2">
        <f>VLOOKUP(C2,away!$B$2:$E$405,4,FALSE)</f>
        <v>1.0549999999999999</v>
      </c>
      <c r="H2">
        <f>VLOOKUP(A2,away!$A$2:$E$405,3,FALSE)</f>
        <v>1.3237000000000001</v>
      </c>
      <c r="I2">
        <f>VLOOKUP(C2,away!$B$2:$E$405,3,FALSE)</f>
        <v>0.66659999999999997</v>
      </c>
      <c r="J2">
        <f>VLOOKUP(B2,home!$B$2:$E$405,4,FALSE)</f>
        <v>0.71350000000000002</v>
      </c>
      <c r="K2" s="3">
        <f>E2*F2*G2</f>
        <v>2.2272572575999994</v>
      </c>
      <c r="L2" s="3">
        <f>H2*I2*J2</f>
        <v>0.62957700267000005</v>
      </c>
      <c r="M2" s="5">
        <f>_xlfn.POISSON.DIST(0,$K2,FALSE) * _xlfn.POISSON.DIST(0,$L2,FALSE)</f>
        <v>5.7450345529317152E-2</v>
      </c>
      <c r="N2" s="5">
        <f>_xlfn.POISSON.DIST(1,K2,FALSE) * _xlfn.POISSON.DIST(0,L2,FALSE)</f>
        <v>0.12795669903179929</v>
      </c>
      <c r="O2" s="5">
        <f>_xlfn.POISSON.DIST(0,K2,FALSE) * _xlfn.POISSON.DIST(1,L2,FALSE)</f>
        <v>3.616941634070333E-2</v>
      </c>
      <c r="P2" s="5">
        <f>_xlfn.POISSON.DIST(1,K2,FALSE) * _xlfn.POISSON.DIST(1,L2,FALSE)</f>
        <v>8.05585950479875E-2</v>
      </c>
      <c r="Q2" s="5">
        <f>_xlfn.POISSON.DIST(2,K2,FALSE) * _xlfn.POISSON.DIST(0,L2,FALSE)</f>
        <v>0.14249624328855692</v>
      </c>
      <c r="R2" s="5">
        <f>_xlfn.POISSON.DIST(0,K2,FALSE) * _xlfn.POISSON.DIST(2,L2,FALSE)</f>
        <v>1.1385716364051659E-2</v>
      </c>
      <c r="S2" s="5">
        <f>_xlfn.POISSON.DIST(2,K2,FALSE) * _xlfn.POISSON.DIST(2,L2,FALSE)</f>
        <v>2.8240418644627303E-2</v>
      </c>
      <c r="T2" s="5">
        <f>_xlfn.POISSON.DIST(2,K2,FALSE) * _xlfn.POISSON.DIST(1,L2,FALSE)</f>
        <v>8.971235774134477E-2</v>
      </c>
      <c r="U2" s="5">
        <f>_xlfn.POISSON.DIST(1,K2,FALSE) * _xlfn.POISSON.DIST(2,L2,FALSE)</f>
        <v>2.5358919404809135E-2</v>
      </c>
      <c r="V2" s="5">
        <f>_xlfn.POISSON.DIST(3,K2,FALSE) * _xlfn.POISSON.DIST(3,L2,FALSE)</f>
        <v>4.3999511976964946E-3</v>
      </c>
      <c r="W2" s="5">
        <f>_xlfn.POISSON.DIST(3,K2,FALSE) * _xlfn.POISSON.DIST(0,L2,FALSE)</f>
        <v>0.10579193068172454</v>
      </c>
      <c r="X2" s="5">
        <f>_xlfn.POISSON.DIST(3,K2,FALSE) * _xlfn.POISSON.DIST(1,L2,FALSE)</f>
        <v>6.6604166625272548E-2</v>
      </c>
      <c r="Y2" s="5">
        <f>_xlfn.POISSON.DIST(3,K2,FALSE) * _xlfn.POISSON.DIST(2,L2,FALSE)</f>
        <v>2.0966225794636171E-2</v>
      </c>
      <c r="Z2" s="5">
        <f>_xlfn.POISSON.DIST(0,K2,FALSE) * _xlfn.POISSON.DIST(3,L2,FALSE)</f>
        <v>2.3893950605768056E-3</v>
      </c>
      <c r="AA2" s="5">
        <f>_xlfn.POISSON.DIST(1,K2,FALSE) * _xlfn.POISSON.DIST(3,L2,FALSE)</f>
        <v>5.32179748994328E-3</v>
      </c>
      <c r="AB2" s="5">
        <f>_xlfn.POISSON.DIST(2,K2,FALSE) * _xlfn.POISSON.DIST(3,L2,FALSE)</f>
        <v>5.9265060414768157E-3</v>
      </c>
      <c r="AC2" s="5">
        <f>_xlfn.POISSON.DIST(4,K2,FALSE) * _xlfn.POISSON.DIST(4,L2,FALSE)</f>
        <v>3.8560895881085283E-4</v>
      </c>
      <c r="AD2" s="5">
        <f>_xlfn.POISSON.DIST(4,K2,FALSE) * _xlfn.POISSON.DIST(0,L2,FALSE)</f>
        <v>5.8906461351596773E-2</v>
      </c>
      <c r="AE2" s="5">
        <f>_xlfn.POISSON.DIST(4,K2,FALSE) * _xlfn.POISSON.DIST(1,L2,FALSE)</f>
        <v>3.7086153375634492E-2</v>
      </c>
      <c r="AF2" s="5">
        <f>_xlfn.POISSON.DIST(4,K2,FALSE) * _xlfn.POISSON.DIST(2,L2,FALSE)</f>
        <v>1.1674294641395935E-2</v>
      </c>
      <c r="AG2" s="5">
        <f>_xlfn.POISSON.DIST(4,K2,FALSE) * _xlfn.POISSON.DIST(3,L2,FALSE)</f>
        <v>2.4499558095388324E-3</v>
      </c>
      <c r="AH2" s="5">
        <f>_xlfn.POISSON.DIST(0,K2,FALSE) * _xlfn.POISSON.DIST(4,L2,FALSE)</f>
        <v>3.7607704510811201E-4</v>
      </c>
      <c r="AI2" s="5">
        <f>_xlfn.POISSON.DIST(1,K2,FALSE) * _xlfn.POISSON.DIST(4,L2,FALSE)</f>
        <v>8.3762032813380482E-4</v>
      </c>
      <c r="AJ2" s="5">
        <f>_xlfn.POISSON.DIST(2,K2,FALSE) * _xlfn.POISSON.DIST(4,L2,FALSE)</f>
        <v>9.32797977474655E-4</v>
      </c>
      <c r="AK2" s="5">
        <f>_xlfn.POISSON.DIST(3,K2,FALSE) * _xlfn.POISSON.DIST(4,L2,FALSE)</f>
        <v>6.9252702173500883E-4</v>
      </c>
      <c r="AL2" s="5">
        <f>_xlfn.POISSON.DIST(5,K2,FALSE) * _xlfn.POISSON.DIST(5,L2,FALSE)</f>
        <v>2.1628497216865246E-5</v>
      </c>
      <c r="AM2" s="5">
        <f>_xlfn.POISSON.DIST(5,K2,FALSE) * _xlfn.POISSON.DIST(0,L2,FALSE)</f>
        <v>2.6239968712975535E-2</v>
      </c>
      <c r="AN2" s="5">
        <f>_xlfn.POISSON.DIST(5,K2,FALSE) * _xlfn.POISSON.DIST(1,L2,FALSE)</f>
        <v>1.6520080852469716E-2</v>
      </c>
      <c r="AO2" s="5">
        <f>_xlfn.POISSON.DIST(5,K2,FALSE) * _xlfn.POISSON.DIST(2,L2,FALSE)</f>
        <v>5.2003314934819713E-3</v>
      </c>
      <c r="AP2" s="5">
        <f>_xlfn.POISSON.DIST(5,K2,FALSE) * _xlfn.POISSON.DIST(3,L2,FALSE)</f>
        <v>1.0913363715189283E-3</v>
      </c>
      <c r="AQ2" s="5">
        <f>_xlfn.POISSON.DIST(5,K2,FALSE) * _xlfn.POISSON.DIST(4,L2,FALSE)</f>
        <v>1.7177007042141009E-4</v>
      </c>
      <c r="AR2" s="5">
        <f>_xlfn.POISSON.DIST(0,K2,FALSE) * _xlfn.POISSON.DIST(5,L2,FALSE)</f>
        <v>4.7353891766431124E-5</v>
      </c>
      <c r="AS2" s="5">
        <f>_xlfn.POISSON.DIST(1,K2,FALSE) * _xlfn.POISSON.DIST(5,L2,FALSE)</f>
        <v>1.0546929911238857E-4</v>
      </c>
      <c r="AT2" s="5">
        <f>_xlfn.POISSON.DIST(2,K2,FALSE) * _xlfn.POISSON.DIST(5,L2,FALSE)</f>
        <v>1.1745363095102633E-4</v>
      </c>
      <c r="AU2" s="5">
        <f>_xlfn.POISSON.DIST(3,K2,FALSE) * _xlfn.POISSON.DIST(5,L2,FALSE)</f>
        <v>8.7199817322381788E-5</v>
      </c>
      <c r="AV2" s="5">
        <f>_xlfn.POISSON.DIST(4,K2,FALSE) * _xlfn.POISSON.DIST(5,L2,FALSE)</f>
        <v>4.8554106498167255E-5</v>
      </c>
      <c r="AW2" s="5">
        <f>_xlfn.POISSON.DIST(6,K2,FALSE) * _xlfn.POISSON.DIST(6,L2,FALSE)</f>
        <v>8.4244795935263431E-7</v>
      </c>
      <c r="AX2" s="5">
        <f>_xlfn.POISSON.DIST(6,K2,FALSE) * _xlfn.POISSON.DIST(0,L2,FALSE)</f>
        <v>9.7405267925286098E-3</v>
      </c>
      <c r="AY2" s="5">
        <f>_xlfn.POISSON.DIST(6,K2,FALSE) * _xlfn.POISSON.DIST(1,L2,FALSE)</f>
        <v>6.1324116624669909E-3</v>
      </c>
      <c r="AZ2" s="5">
        <f>_xlfn.POISSON.DIST(6,K2,FALSE) * _xlfn.POISSON.DIST(2,L2,FALSE)</f>
        <v>1.93041267679726E-3</v>
      </c>
      <c r="BA2" s="5">
        <f>_xlfn.POISSON.DIST(6,K2,FALSE) * _xlfn.POISSON.DIST(3,L2,FALSE)</f>
        <v>4.0511447565806359E-4</v>
      </c>
      <c r="BB2" s="5">
        <f>_xlfn.POISSON.DIST(6,K2,FALSE) * _xlfn.POISSON.DIST(4,L2,FALSE)</f>
        <v>6.3762689330758074E-5</v>
      </c>
      <c r="BC2" s="5">
        <f>_xlfn.POISSON.DIST(6,K2,FALSE) * _xlfn.POISSON.DIST(5,L2,FALSE)</f>
        <v>8.0287045662074144E-6</v>
      </c>
      <c r="BD2" s="5">
        <f>_xlfn.POISSON.DIST(0,K2,FALSE) * _xlfn.POISSON.DIST(6,L2,FALSE)</f>
        <v>4.9688202071782165E-6</v>
      </c>
      <c r="BE2" s="5">
        <f>_xlfn.POISSON.DIST(1,K2,FALSE) * _xlfn.POISSON.DIST(6,L2,FALSE)</f>
        <v>1.1066840868147214E-5</v>
      </c>
      <c r="BF2" s="5">
        <f>_xlfn.POISSON.DIST(2,K2,FALSE) * _xlfn.POISSON.DIST(6,L2,FALSE)</f>
        <v>1.2324350821142582E-5</v>
      </c>
      <c r="BG2" s="5">
        <f>_xlfn.POISSON.DIST(3,K2,FALSE) * _xlfn.POISSON.DIST(6,L2,FALSE)</f>
        <v>9.1498332705327776E-6</v>
      </c>
      <c r="BH2" s="5">
        <f>_xlfn.POISSON.DIST(4,K2,FALSE) * _xlfn.POISSON.DIST(6,L2,FALSE)</f>
        <v>5.0947581394060174E-6</v>
      </c>
      <c r="BI2" s="5">
        <f>_xlfn.POISSON.DIST(5,K2,FALSE) * _xlfn.POISSON.DIST(6,L2,FALSE)</f>
        <v>2.2694674083417426E-6</v>
      </c>
      <c r="BJ2" s="8">
        <f>SUM(N2,Q2,T2,W2,X2,Y2,AD2,AE2,AF2,AG2,AM2,AN2,AO2,AP2,AQ2,AX2,AY2,AZ2,BA2,BB2,BC2)</f>
        <v>0.73114823284371566</v>
      </c>
      <c r="BK2" s="8">
        <f>SUM(M2,P2,S2,V2,AC2,AL2,AY2)</f>
        <v>0.17718895953812316</v>
      </c>
      <c r="BL2" s="8">
        <f>SUM(O2,R2,U2,AA2,AB2,AH2,AI2,AJ2,AK2,AR2,AS2,AT2,AU2,AV2,BD2,BE2,BF2,BG2,BH2,BI2)</f>
        <v>8.745228282980097E-2</v>
      </c>
      <c r="BM2" s="8">
        <f>SUM(S2:BI2)</f>
        <v>0.53603028545529308</v>
      </c>
      <c r="BN2" s="8">
        <f>SUM(M2:R2)</f>
        <v>0.45601701560241586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1.2518</v>
      </c>
      <c r="F3">
        <f>VLOOKUP(B3,home!$B$2:$E$405,3,FALSE)</f>
        <v>1.2850999999999999</v>
      </c>
      <c r="G3">
        <f>VLOOKUP(C3,away!$B$2:$E$405,4,FALSE)</f>
        <v>1.1113999999999999</v>
      </c>
      <c r="H3">
        <f>VLOOKUP(A3,away!$A$2:$E$405,3,FALSE)</f>
        <v>1.0562</v>
      </c>
      <c r="I3">
        <f>VLOOKUP(C3,away!$B$2:$E$405,3,FALSE)</f>
        <v>0.65859999999999996</v>
      </c>
      <c r="J3">
        <f>VLOOKUP(B3,home!$B$2:$E$405,4,FALSE)</f>
        <v>1.0703</v>
      </c>
      <c r="K3" s="3">
        <f t="shared" ref="K3:K8" si="0">E3*F3*G3</f>
        <v>1.7878960432519999</v>
      </c>
      <c r="L3" s="3">
        <f t="shared" ref="L3:L8" si="1">H3*I3*J3</f>
        <v>0.74451493639599997</v>
      </c>
      <c r="M3" s="5">
        <f>_xlfn.POISSON.DIST(0,K3,FALSE) * _xlfn.POISSON.DIST(0,L3,FALSE)</f>
        <v>7.9467195345143543E-2</v>
      </c>
      <c r="N3" s="5">
        <f>_xlfn.POISSON.DIST(1,K3,FALSE) * _xlfn.POISSON.DIST(0,L3,FALSE)</f>
        <v>0.14207908412591588</v>
      </c>
      <c r="O3" s="5">
        <f>_xlfn.POISSON.DIST(0,K3,FALSE) * _xlfn.POISSON.DIST(1,L3,FALSE)</f>
        <v>5.9164513887958042E-2</v>
      </c>
      <c r="P3" s="5">
        <f>_xlfn.POISSON.DIST(1,K3,FALSE) * _xlfn.POISSON.DIST(1,L3,FALSE)</f>
        <v>0.10578000028120818</v>
      </c>
      <c r="Q3" s="5">
        <f>_xlfn.POISSON.DIST(2,K3,FALSE) * _xlfn.POISSON.DIST(0,L3,FALSE)</f>
        <v>0.12701131616879652</v>
      </c>
      <c r="R3" s="5">
        <f>_xlfn.POISSON.DIST(0,K3,FALSE) * _xlfn.POISSON.DIST(2,L3,FALSE)</f>
        <v>2.2024432147096668E-2</v>
      </c>
      <c r="S3" s="5">
        <f>_xlfn.POISSON.DIST(2,K3,FALSE) * _xlfn.POISSON.DIST(2,L3,FALSE)</f>
        <v>3.5201344438086486E-2</v>
      </c>
      <c r="T3" s="5">
        <f>_xlfn.POISSON.DIST(2,K3,FALSE) * _xlfn.POISSON.DIST(1,L3,FALSE)</f>
        <v>9.4561821978983787E-2</v>
      </c>
      <c r="U3" s="5">
        <f>_xlfn.POISSON.DIST(1,K3,FALSE) * _xlfn.POISSON.DIST(2,L3,FALSE)</f>
        <v>3.9377395090666283E-2</v>
      </c>
      <c r="V3" s="5">
        <f>_xlfn.POISSON.DIST(3,K3,FALSE) * _xlfn.POISSON.DIST(3,L3,FALSE)</f>
        <v>5.2063387195842789E-3</v>
      </c>
      <c r="W3" s="5">
        <f>_xlfn.POISSON.DIST(3,K3,FALSE) * _xlfn.POISSON.DIST(0,L3,FALSE)</f>
        <v>7.5694343208806678E-2</v>
      </c>
      <c r="X3" s="5">
        <f>_xlfn.POISSON.DIST(3,K3,FALSE) * _xlfn.POISSON.DIST(1,L3,FALSE)</f>
        <v>5.6355569119641694E-2</v>
      </c>
      <c r="Y3" s="5">
        <f>_xlfn.POISSON.DIST(3,K3,FALSE) * _xlfn.POISSON.DIST(2,L3,FALSE)</f>
        <v>2.0978781479335205E-2</v>
      </c>
      <c r="Z3" s="5">
        <f>_xlfn.POISSON.DIST(0,K3,FALSE) * _xlfn.POISSON.DIST(3,L3,FALSE)</f>
        <v>5.4658395663845652E-3</v>
      </c>
      <c r="AA3" s="5">
        <f>_xlfn.POISSON.DIST(1,K3,FALSE) * _xlfn.POISSON.DIST(3,L3,FALSE)</f>
        <v>9.7723529337891916E-3</v>
      </c>
      <c r="AB3" s="5">
        <f>_xlfn.POISSON.DIST(2,K3,FALSE) * _xlfn.POISSON.DIST(3,L3,FALSE)</f>
        <v>8.7359755717918847E-3</v>
      </c>
      <c r="AC3" s="5">
        <f>_xlfn.POISSON.DIST(4,K3,FALSE) * _xlfn.POISSON.DIST(4,L3,FALSE)</f>
        <v>4.3313982331778816E-4</v>
      </c>
      <c r="AD3" s="5">
        <f>_xlfn.POISSON.DIST(4,K3,FALSE) * _xlfn.POISSON.DIST(0,L3,FALSE)</f>
        <v>3.3833404179896095E-2</v>
      </c>
      <c r="AE3" s="5">
        <f>_xlfn.POISSON.DIST(4,K3,FALSE) * _xlfn.POISSON.DIST(1,L3,FALSE)</f>
        <v>2.51894747610555E-2</v>
      </c>
      <c r="AF3" s="5">
        <f>_xlfn.POISSON.DIST(4,K3,FALSE) * _xlfn.POISSON.DIST(2,L3,FALSE)</f>
        <v>9.3769700997879402E-3</v>
      </c>
      <c r="AG3" s="5">
        <f>_xlfn.POISSON.DIST(4,K3,FALSE) * _xlfn.POISSON.DIST(3,L3,FALSE)</f>
        <v>2.3270980991436045E-3</v>
      </c>
      <c r="AH3" s="5">
        <f>_xlfn.POISSON.DIST(0,K3,FALSE) * _xlfn.POISSON.DIST(4,L3,FALSE)</f>
        <v>1.017349799279386E-3</v>
      </c>
      <c r="AI3" s="5">
        <f>_xlfn.POISSON.DIST(1,K3,FALSE) * _xlfn.POISSON.DIST(4,L3,FALSE)</f>
        <v>1.8189156807348304E-3</v>
      </c>
      <c r="AJ3" s="5">
        <f>_xlfn.POISSON.DIST(2,K3,FALSE) * _xlfn.POISSON.DIST(4,L3,FALSE)</f>
        <v>1.626016074297411E-3</v>
      </c>
      <c r="AK3" s="5">
        <f>_xlfn.POISSON.DIST(3,K3,FALSE) * _xlfn.POISSON.DIST(4,L3,FALSE)</f>
        <v>9.6904923516683017E-4</v>
      </c>
      <c r="AL3" s="5">
        <f>_xlfn.POISSON.DIST(5,K3,FALSE) * _xlfn.POISSON.DIST(5,L3,FALSE)</f>
        <v>2.3062361988925106E-5</v>
      </c>
      <c r="AM3" s="5">
        <f>_xlfn.POISSON.DIST(5,K3,FALSE) * _xlfn.POISSON.DIST(0,L3,FALSE)</f>
        <v>1.209812189259638E-2</v>
      </c>
      <c r="AN3" s="5">
        <f>_xlfn.POISSON.DIST(5,K3,FALSE) * _xlfn.POISSON.DIST(1,L3,FALSE)</f>
        <v>9.007232451377448E-3</v>
      </c>
      <c r="AO3" s="5">
        <f>_xlfn.POISSON.DIST(5,K3,FALSE) * _xlfn.POISSON.DIST(2,L3,FALSE)</f>
        <v>3.3530095478206336E-3</v>
      </c>
      <c r="AP3" s="5">
        <f>_xlfn.POISSON.DIST(5,K3,FALSE) * _xlfn.POISSON.DIST(3,L3,FALSE)</f>
        <v>8.3212189674362013E-4</v>
      </c>
      <c r="AQ3" s="5">
        <f>_xlfn.POISSON.DIST(5,K3,FALSE) * _xlfn.POISSON.DIST(4,L3,FALSE)</f>
        <v>1.5488179525694878E-4</v>
      </c>
      <c r="AR3" s="5">
        <f>_xlfn.POISSON.DIST(0,K3,FALSE) * _xlfn.POISSON.DIST(5,L3,FALSE)</f>
        <v>1.5148642422059511E-4</v>
      </c>
      <c r="AS3" s="5">
        <f>_xlfn.POISSON.DIST(1,K3,FALSE) * _xlfn.POISSON.DIST(5,L3,FALSE)</f>
        <v>2.7084197847039593E-4</v>
      </c>
      <c r="AT3" s="5">
        <f>_xlfn.POISSON.DIST(2,K3,FALSE) * _xlfn.POISSON.DIST(5,L3,FALSE)</f>
        <v>2.4211865082688215E-4</v>
      </c>
      <c r="AU3" s="5">
        <f>_xlfn.POISSON.DIST(3,K3,FALSE) * _xlfn.POISSON.DIST(5,L3,FALSE)</f>
        <v>1.4429432593696502E-4</v>
      </c>
      <c r="AV3" s="5">
        <f>_xlfn.POISSON.DIST(4,K3,FALSE) * _xlfn.POISSON.DIST(5,L3,FALSE)</f>
        <v>6.4495813601603567E-5</v>
      </c>
      <c r="AW3" s="5">
        <f>_xlfn.POISSON.DIST(6,K3,FALSE) * _xlfn.POISSON.DIST(6,L3,FALSE)</f>
        <v>8.5274064176152481E-7</v>
      </c>
      <c r="AX3" s="5">
        <f>_xlfn.POISSON.DIST(6,K3,FALSE) * _xlfn.POISSON.DIST(0,L3,FALSE)</f>
        <v>3.6050307104255773E-3</v>
      </c>
      <c r="AY3" s="5">
        <f>_xlfn.POISSON.DIST(6,K3,FALSE) * _xlfn.POISSON.DIST(1,L3,FALSE)</f>
        <v>2.6839992100781249E-3</v>
      </c>
      <c r="AZ3" s="5">
        <f>_xlfn.POISSON.DIST(6,K3,FALSE) * _xlfn.POISSON.DIST(2,L3,FALSE)</f>
        <v>9.9913875058911463E-4</v>
      </c>
      <c r="BA3" s="5">
        <f>_xlfn.POISSON.DIST(6,K3,FALSE) * _xlfn.POISSON.DIST(3,L3,FALSE)</f>
        <v>2.4795790778187786E-4</v>
      </c>
      <c r="BB3" s="5">
        <f>_xlfn.POISSON.DIST(6,K3,FALSE) * _xlfn.POISSON.DIST(4,L3,FALSE)</f>
        <v>4.6152091485277505E-5</v>
      </c>
      <c r="BC3" s="5">
        <f>_xlfn.POISSON.DIST(6,K3,FALSE) * _xlfn.POISSON.DIST(5,L3,FALSE)</f>
        <v>6.8721842913407519E-6</v>
      </c>
      <c r="BD3" s="5">
        <f>_xlfn.POISSON.DIST(0,K3,FALSE) * _xlfn.POISSON.DIST(6,L3,FALSE)</f>
        <v>1.8797317582242303E-5</v>
      </c>
      <c r="BE3" s="5">
        <f>_xlfn.POISSON.DIST(1,K3,FALSE) * _xlfn.POISSON.DIST(6,L3,FALSE)</f>
        <v>3.3607649729042261E-5</v>
      </c>
      <c r="BF3" s="5">
        <f>_xlfn.POISSON.DIST(2,K3,FALSE) * _xlfn.POISSON.DIST(6,L3,FALSE)</f>
        <v>3.0043491986776907E-5</v>
      </c>
      <c r="BG3" s="5">
        <f>_xlfn.POISSON.DIST(3,K3,FALSE) * _xlfn.POISSON.DIST(6,L3,FALSE)</f>
        <v>1.7904880149543864E-5</v>
      </c>
      <c r="BH3" s="5">
        <f>_xlfn.POISSON.DIST(4,K3,FALSE) * _xlfn.POISSON.DIST(6,L3,FALSE)</f>
        <v>8.0030160935676892E-6</v>
      </c>
      <c r="BI3" s="5">
        <f>_xlfn.POISSON.DIST(5,K3,FALSE) * _xlfn.POISSON.DIST(6,L3,FALSE)</f>
        <v>2.8617121615543496E-6</v>
      </c>
      <c r="BJ3" s="8">
        <f>SUM(N3,Q3,T3,W3,X3,Y3,AD3,AE3,AF3,AG3,AM3,AN3,AO3,AP3,AQ3,AX3,AY3,AZ3,BA3,BB3,BC3)</f>
        <v>0.62044238165980925</v>
      </c>
      <c r="BK3" s="8">
        <f>SUM(M3,P3,S3,V3,AC3,AL3,AY3)</f>
        <v>0.22879508017940733</v>
      </c>
      <c r="BL3" s="8">
        <f>SUM(O3,R3,U3,AA3,AB3,AH3,AI3,AJ3,AK3,AR3,AS3,AT3,AU3,AV3,BD3,BE3,BF3,BG3,BH3,BI3)</f>
        <v>0.14549045568153968</v>
      </c>
      <c r="BM3" s="8">
        <f>SUM(S3:BI3)</f>
        <v>0.4619840686615857</v>
      </c>
      <c r="BN3" s="8">
        <f>SUM(M3:R3)</f>
        <v>0.53552654195611893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1.2518</v>
      </c>
      <c r="F4">
        <f>VLOOKUP(B4,home!$B$2:$E$405,3,FALSE)</f>
        <v>1.042</v>
      </c>
      <c r="G4">
        <f>VLOOKUP(C4,away!$B$2:$E$405,4,FALSE)</f>
        <v>0.97250000000000003</v>
      </c>
      <c r="H4">
        <f>VLOOKUP(A4,away!$A$2:$E$405,3,FALSE)</f>
        <v>1.0562</v>
      </c>
      <c r="I4">
        <f>VLOOKUP(C4,away!$B$2:$E$405,3,FALSE)</f>
        <v>1.0290999999999999</v>
      </c>
      <c r="J4">
        <f>VLOOKUP(B4,home!$B$2:$E$405,4,FALSE)</f>
        <v>0.90559999999999996</v>
      </c>
      <c r="K4" s="3">
        <f t="shared" si="0"/>
        <v>1.268505271</v>
      </c>
      <c r="L4" s="3">
        <f t="shared" si="1"/>
        <v>0.98432871635199981</v>
      </c>
      <c r="M4" s="5">
        <f t="shared" ref="M4:M8" si="2">_xlfn.POISSON.DIST(0,K4,FALSE) * _xlfn.POISSON.DIST(0,L4,FALSE)</f>
        <v>0.10510094734910364</v>
      </c>
      <c r="N4" s="5">
        <f t="shared" ref="N4:N8" si="3">_xlfn.POISSON.DIST(1,K4,FALSE) * _xlfn.POISSON.DIST(0,L4,FALSE)</f>
        <v>0.13332110569943142</v>
      </c>
      <c r="O4" s="5">
        <f t="shared" ref="O4:O8" si="4">_xlfn.POISSON.DIST(0,K4,FALSE) * _xlfn.POISSON.DIST(1,L4,FALSE)</f>
        <v>0.1034538805915223</v>
      </c>
      <c r="P4" s="5">
        <f t="shared" ref="P4:P8" si="5">_xlfn.POISSON.DIST(1,K4,FALSE) * _xlfn.POISSON.DIST(1,L4,FALSE)</f>
        <v>0.13123179283575062</v>
      </c>
      <c r="Q4" s="5">
        <f t="shared" ref="Q4:Q8" si="6">_xlfn.POISSON.DIST(2,K4,FALSE) * _xlfn.POISSON.DIST(0,L4,FALSE)</f>
        <v>8.4559262657638481E-2</v>
      </c>
      <c r="R4" s="5">
        <f t="shared" ref="R4:R8" si="7">_xlfn.POISSON.DIST(0,K4,FALSE) * _xlfn.POISSON.DIST(2,L4,FALSE)</f>
        <v>5.0916312742143095E-2</v>
      </c>
      <c r="S4" s="5">
        <f t="shared" ref="S4:S8" si="8">_xlfn.POISSON.DIST(2,K4,FALSE) * _xlfn.POISSON.DIST(2,L4,FALSE)</f>
        <v>4.0964862556570121E-2</v>
      </c>
      <c r="T4" s="5">
        <f t="shared" ref="T4:T8" si="9">_xlfn.POISSON.DIST(2,K4,FALSE) * _xlfn.POISSON.DIST(1,L4,FALSE)</f>
        <v>8.3234110467464872E-2</v>
      </c>
      <c r="U4" s="5">
        <f t="shared" ref="U4:U8" si="10">_xlfn.POISSON.DIST(1,K4,FALSE) * _xlfn.POISSON.DIST(2,L4,FALSE)</f>
        <v>6.4587611093292974E-2</v>
      </c>
      <c r="V4" s="5">
        <f t="shared" ref="V4:V8" si="11">_xlfn.POISSON.DIST(3,K4,FALSE) * _xlfn.POISSON.DIST(3,L4,FALSE)</f>
        <v>5.6833110263794784E-3</v>
      </c>
      <c r="W4" s="5">
        <f t="shared" ref="W4:W8" si="12">_xlfn.POISSON.DIST(3,K4,FALSE) * _xlfn.POISSON.DIST(0,L4,FALSE)</f>
        <v>3.5754623464362617E-2</v>
      </c>
      <c r="X4" s="5">
        <f t="shared" ref="X4:X8" si="13">_xlfn.POISSON.DIST(3,K4,FALSE) * _xlfn.POISSON.DIST(1,L4,FALSE)</f>
        <v>3.5194302618325145E-2</v>
      </c>
      <c r="Y4" s="5">
        <f t="shared" ref="Y4:Y8" si="14">_xlfn.POISSON.DIST(3,K4,FALSE) * _xlfn.POISSON.DIST(2,L4,FALSE)</f>
        <v>1.7321381359599906E-2</v>
      </c>
      <c r="Z4" s="5">
        <f t="shared" ref="Z4:Z8" si="15">_xlfn.POISSON.DIST(0,K4,FALSE) * _xlfn.POISSON.DIST(3,L4,FALSE)</f>
        <v>1.6706129587616896E-2</v>
      </c>
      <c r="AA4" s="5">
        <f t="shared" ref="AA4:AA8" si="16">_xlfn.POISSON.DIST(1,K4,FALSE) * _xlfn.POISSON.DIST(3,L4,FALSE)</f>
        <v>2.1191813439901092E-2</v>
      </c>
      <c r="AB4" s="5">
        <f t="shared" ref="AB4:AB8" si="17">_xlfn.POISSON.DIST(2,K4,FALSE) * _xlfn.POISSON.DIST(3,L4,FALSE)</f>
        <v>1.3440963525281591E-2</v>
      </c>
      <c r="AC4" s="5">
        <f t="shared" ref="AC4:AC8" si="18">_xlfn.POISSON.DIST(4,K4,FALSE) * _xlfn.POISSON.DIST(4,L4,FALSE)</f>
        <v>4.4352067824232719E-4</v>
      </c>
      <c r="AD4" s="5">
        <f t="shared" ref="AD4:AD8" si="19">_xlfn.POISSON.DIST(4,K4,FALSE) * _xlfn.POISSON.DIST(0,L4,FALSE)</f>
        <v>1.1338732081791066E-2</v>
      </c>
      <c r="AE4" s="5">
        <f t="shared" ref="AE4:AE8" si="20">_xlfn.POISSON.DIST(4,K4,FALSE) * _xlfn.POISSON.DIST(1,L4,FALSE)</f>
        <v>1.1161039595128638E-2</v>
      </c>
      <c r="AF4" s="5">
        <f t="shared" ref="AF4:AF8" si="21">_xlfn.POISSON.DIST(4,K4,FALSE) * _xlfn.POISSON.DIST(2,L4,FALSE)</f>
        <v>5.4930658889134074E-3</v>
      </c>
      <c r="AG4" s="5">
        <f t="shared" ref="AG4:AG8" si="22">_xlfn.POISSON.DIST(4,K4,FALSE) * _xlfn.POISSON.DIST(3,L4,FALSE)</f>
        <v>1.8023274984236973E-3</v>
      </c>
      <c r="AH4" s="5">
        <f t="shared" ref="AH4:AH8" si="23">_xlfn.POISSON.DIST(0,K4,FALSE) * _xlfn.POISSON.DIST(4,L4,FALSE)</f>
        <v>4.1110807730472751E-3</v>
      </c>
      <c r="AI4" s="5">
        <f t="shared" ref="AI4:AI8" si="24">_xlfn.POISSON.DIST(1,K4,FALSE) * _xlfn.POISSON.DIST(4,L4,FALSE)</f>
        <v>5.2149276301172234E-3</v>
      </c>
      <c r="AJ4" s="5">
        <f t="shared" ref="AJ4:AJ8" si="25">_xlfn.POISSON.DIST(2,K4,FALSE) * _xlfn.POISSON.DIST(4,L4,FALSE)</f>
        <v>3.307581593343619E-3</v>
      </c>
      <c r="AK4" s="5">
        <f t="shared" ref="AK4:AK8" si="26">_xlfn.POISSON.DIST(3,K4,FALSE) * _xlfn.POISSON.DIST(4,L4,FALSE)</f>
        <v>1.3985615618063193E-3</v>
      </c>
      <c r="AL4" s="5">
        <f t="shared" ref="AL4:AL8" si="27">_xlfn.POISSON.DIST(5,K4,FALSE) * _xlfn.POISSON.DIST(5,L4,FALSE)</f>
        <v>2.2151660944458698E-5</v>
      </c>
      <c r="AM4" s="5">
        <f t="shared" ref="AM4:AM8" si="28">_xlfn.POISSON.DIST(5,K4,FALSE) * _xlfn.POISSON.DIST(0,L4,FALSE)</f>
        <v>2.8766482824417543E-3</v>
      </c>
      <c r="AN4" s="5">
        <f t="shared" ref="AN4:AN8" si="29">_xlfn.POISSON.DIST(5,K4,FALSE) * _xlfn.POISSON.DIST(1,L4,FALSE)</f>
        <v>2.8315675112520768E-3</v>
      </c>
      <c r="AO4" s="5">
        <f t="shared" ref="AO4:AO8" si="30">_xlfn.POISSON.DIST(5,K4,FALSE) * _xlfn.POISSON.DIST(2,L4,FALSE)</f>
        <v>1.3935966068073916E-3</v>
      </c>
      <c r="AP4" s="5">
        <f t="shared" ref="AP4:AP8" si="31">_xlfn.POISSON.DIST(5,K4,FALSE) * _xlfn.POISSON.DIST(3,L4,FALSE)</f>
        <v>4.5725238636374087E-4</v>
      </c>
      <c r="AQ4" s="5">
        <f t="shared" ref="AQ4:AQ8" si="32">_xlfn.POISSON.DIST(5,K4,FALSE) * _xlfn.POISSON.DIST(4,L4,FALSE)</f>
        <v>1.1252166362957741E-4</v>
      </c>
      <c r="AR4" s="5">
        <f t="shared" ref="AR4:AR8" si="33">_xlfn.POISSON.DIST(0,K4,FALSE) * _xlfn.POISSON.DIST(5,L4,FALSE)</f>
        <v>8.0933097203060274E-4</v>
      </c>
      <c r="AS4" s="5">
        <f t="shared" ref="AS4:AS8" si="34">_xlfn.POISSON.DIST(1,K4,FALSE) * _xlfn.POISSON.DIST(5,L4,FALSE)</f>
        <v>1.0266406040043731E-3</v>
      </c>
      <c r="AT4" s="5">
        <f t="shared" ref="AT4:AT8" si="35">_xlfn.POISSON.DIST(2,K4,FALSE) * _xlfn.POISSON.DIST(5,L4,FALSE)</f>
        <v>6.5114950880108564E-4</v>
      </c>
      <c r="AU4" s="5">
        <f t="shared" ref="AU4:AU8" si="36">_xlfn.POISSON.DIST(3,K4,FALSE) * _xlfn.POISSON.DIST(5,L4,FALSE)</f>
        <v>2.7532886137441258E-4</v>
      </c>
      <c r="AV4" s="5">
        <f t="shared" ref="AV4:AV8" si="37">_xlfn.POISSON.DIST(4,K4,FALSE) * _xlfn.POISSON.DIST(5,L4,FALSE)</f>
        <v>8.7314027977967692E-5</v>
      </c>
      <c r="AW4" s="5">
        <f t="shared" ref="AW4:AW8" si="38">_xlfn.POISSON.DIST(6,K4,FALSE) * _xlfn.POISSON.DIST(6,L4,FALSE)</f>
        <v>7.683095404287523E-7</v>
      </c>
      <c r="AX4" s="5">
        <f t="shared" ref="AX4:AX8" si="39">_xlfn.POISSON.DIST(6,K4,FALSE) * _xlfn.POISSON.DIST(0,L4,FALSE)</f>
        <v>6.0817391818174292E-4</v>
      </c>
      <c r="AY4" s="5">
        <f t="shared" ref="AY4:AY8" si="40">_xlfn.POISSON.DIST(6,K4,FALSE) * _xlfn.POISSON.DIST(1,L4,FALSE)</f>
        <v>5.9864305220260112E-4</v>
      </c>
      <c r="AZ4" s="5">
        <f t="shared" ref="AZ4:AZ8" si="41">_xlfn.POISSON.DIST(6,K4,FALSE) * _xlfn.POISSON.DIST(2,L4,FALSE)</f>
        <v>2.9463077356381477E-4</v>
      </c>
      <c r="BA4" s="5">
        <f t="shared" ref="BA4:BA8" si="42">_xlfn.POISSON.DIST(6,K4,FALSE) * _xlfn.POISSON.DIST(3,L4,FALSE)</f>
        <v>9.6671177046622192E-5</v>
      </c>
      <c r="BB4" s="5">
        <f t="shared" ref="BB4:BB8" si="43">_xlfn.POISSON.DIST(6,K4,FALSE) * _xlfn.POISSON.DIST(4,L4,FALSE)</f>
        <v>2.3789053902634626E-5</v>
      </c>
      <c r="BC4" s="5">
        <f t="shared" ref="BC4:BC8" si="44">_xlfn.POISSON.DIST(6,K4,FALSE) * _xlfn.POISSON.DIST(5,L4,FALSE)</f>
        <v>4.6832497782417765E-6</v>
      </c>
      <c r="BD4" s="5">
        <f t="shared" ref="BD4:BD8" si="45">_xlfn.POISSON.DIST(0,K4,FALSE) * _xlfn.POISSON.DIST(6,L4,FALSE)</f>
        <v>1.3277461946713316E-4</v>
      </c>
      <c r="BE4" s="5">
        <f t="shared" ref="BE4:BE8" si="46">_xlfn.POISSON.DIST(1,K4,FALSE) * _xlfn.POISSON.DIST(6,L4,FALSE)</f>
        <v>1.6842530464907763E-4</v>
      </c>
      <c r="BF4" s="5">
        <f t="shared" ref="BF4:BF8" si="47">_xlfn.POISSON.DIST(2,K4,FALSE) * _xlfn.POISSON.DIST(6,L4,FALSE)</f>
        <v>1.0682419335856792E-4</v>
      </c>
      <c r="BG4" s="5">
        <f t="shared" ref="BG4:BG8" si="48">_xlfn.POISSON.DIST(3,K4,FALSE) * _xlfn.POISSON.DIST(6,L4,FALSE)</f>
        <v>4.516901744855552E-5</v>
      </c>
      <c r="BH4" s="5">
        <f t="shared" ref="BH4:BH8" si="49">_xlfn.POISSON.DIST(4,K4,FALSE) * _xlfn.POISSON.DIST(6,L4,FALSE)</f>
        <v>1.4324284179845914E-5</v>
      </c>
      <c r="BI4" s="5">
        <f t="shared" ref="BI4:BI8" si="50">_xlfn.POISSON.DIST(5,K4,FALSE) * _xlfn.POISSON.DIST(6,L4,FALSE)</f>
        <v>3.634085997087291E-6</v>
      </c>
      <c r="BJ4" s="8">
        <f t="shared" ref="BJ4:BJ8" si="51">SUM(N4,Q4,T4,W4,X4,Y4,AD4,AE4,AF4,AG4,AM4,AN4,AO4,AP4,AQ4,AX4,AY4,AZ4,BA4,BB4,BC4)</f>
        <v>0.4284781290062496</v>
      </c>
      <c r="BK4" s="8">
        <f t="shared" ref="BK4:BK8" si="52">SUM(M4,P4,S4,V4,AC4,AL4,AY4)</f>
        <v>0.28404522915919322</v>
      </c>
      <c r="BL4" s="8">
        <f t="shared" ref="BL4:BL8" si="53">SUM(O4,R4,U4,AA4,AB4,AH4,AI4,AJ4,AK4,AR4,AS4,AT4,AU4,AV4,BD4,BE4,BF4,BG4,BH4,BI4)</f>
        <v>0.27094364842974417</v>
      </c>
      <c r="BM4" s="8">
        <f t="shared" ref="BM4:BM8" si="54">SUM(S4:BI4)</f>
        <v>0.39099195956455213</v>
      </c>
      <c r="BN4" s="8">
        <f t="shared" ref="BN4:BN8" si="55">SUM(M4:R4)</f>
        <v>0.60858330187558962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1.2518</v>
      </c>
      <c r="F5">
        <f>VLOOKUP(B5,home!$B$2:$E$405,3,FALSE)</f>
        <v>0.97250000000000003</v>
      </c>
      <c r="G5">
        <f>VLOOKUP(C5,away!$B$2:$E$405,4,FALSE)</f>
        <v>0.83360000000000001</v>
      </c>
      <c r="H5">
        <f>VLOOKUP(A5,away!$A$2:$E$405,3,FALSE)</f>
        <v>1.0562</v>
      </c>
      <c r="I5">
        <f>VLOOKUP(C5,away!$B$2:$E$405,3,FALSE)</f>
        <v>0.78210000000000002</v>
      </c>
      <c r="J5">
        <f>VLOOKUP(B5,home!$B$2:$E$405,4,FALSE)</f>
        <v>0.94679999999999997</v>
      </c>
      <c r="K5" s="3">
        <f t="shared" si="0"/>
        <v>1.0148042168000002</v>
      </c>
      <c r="L5" s="3">
        <f t="shared" si="1"/>
        <v>0.78210794613599999</v>
      </c>
      <c r="M5" s="5">
        <f t="shared" si="2"/>
        <v>0.16581009310778891</v>
      </c>
      <c r="N5" s="5">
        <f t="shared" si="3"/>
        <v>0.16826478167378486</v>
      </c>
      <c r="O5" s="5">
        <f t="shared" si="4"/>
        <v>0.12968139136915172</v>
      </c>
      <c r="P5" s="5">
        <f t="shared" si="5"/>
        <v>0.13160122280190631</v>
      </c>
      <c r="Q5" s="5">
        <f t="shared" si="6"/>
        <v>8.537790499074413E-2</v>
      </c>
      <c r="R5" s="5">
        <f t="shared" si="7"/>
        <v>5.0712423327893018E-2</v>
      </c>
      <c r="S5" s="5">
        <f t="shared" si="8"/>
        <v>2.6112526563293135E-2</v>
      </c>
      <c r="T5" s="5">
        <f t="shared" si="9"/>
        <v>6.6774737917705426E-2</v>
      </c>
      <c r="U5" s="5">
        <f t="shared" si="10"/>
        <v>5.1463181037292534E-2</v>
      </c>
      <c r="V5" s="5">
        <f t="shared" si="11"/>
        <v>2.3027953658491134E-3</v>
      </c>
      <c r="W5" s="5">
        <f t="shared" si="12"/>
        <v>2.8880619335385643E-2</v>
      </c>
      <c r="X5" s="5">
        <f t="shared" si="13"/>
        <v>2.2587761871534114E-2</v>
      </c>
      <c r="Y5" s="5">
        <f t="shared" si="14"/>
        <v>8.8330340225772977E-3</v>
      </c>
      <c r="Z5" s="5">
        <f t="shared" si="15"/>
        <v>1.3220863084185927E-2</v>
      </c>
      <c r="AA5" s="5">
        <f t="shared" si="16"/>
        <v>1.3416587607567336E-2</v>
      </c>
      <c r="AB5" s="5">
        <f t="shared" si="17"/>
        <v>6.8076048396129782E-3</v>
      </c>
      <c r="AC5" s="5">
        <f t="shared" si="18"/>
        <v>1.1423109124730008E-4</v>
      </c>
      <c r="AD5" s="5">
        <f t="shared" si="19"/>
        <v>7.3270435713362423E-3</v>
      </c>
      <c r="AE5" s="5">
        <f t="shared" si="20"/>
        <v>5.7305389988267699E-3</v>
      </c>
      <c r="AF5" s="5">
        <f t="shared" si="21"/>
        <v>2.2409500433123275E-3</v>
      </c>
      <c r="AG5" s="5">
        <f t="shared" si="22"/>
        <v>5.8422161192279488E-4</v>
      </c>
      <c r="AH5" s="5">
        <f t="shared" si="23"/>
        <v>2.5850355182294796E-3</v>
      </c>
      <c r="AI5" s="5">
        <f t="shared" si="24"/>
        <v>2.6233049444770499E-3</v>
      </c>
      <c r="AJ5" s="5">
        <f t="shared" si="25"/>
        <v>1.3310704598038E-3</v>
      </c>
      <c r="AK5" s="5">
        <f t="shared" si="26"/>
        <v>4.5025863848893722E-4</v>
      </c>
      <c r="AL5" s="5">
        <f t="shared" si="27"/>
        <v>3.6265467338874961E-6</v>
      </c>
      <c r="AM5" s="5">
        <f t="shared" si="28"/>
        <v>1.4871029425738706E-3</v>
      </c>
      <c r="AN5" s="5">
        <f t="shared" si="29"/>
        <v>1.1630750281092519E-3</v>
      </c>
      <c r="AO5" s="5">
        <f t="shared" si="30"/>
        <v>4.5482511071829869E-4</v>
      </c>
      <c r="AP5" s="5">
        <f t="shared" si="31"/>
        <v>1.1857411106498912E-4</v>
      </c>
      <c r="AQ5" s="5">
        <f t="shared" si="32"/>
        <v>2.318443861748515E-5</v>
      </c>
      <c r="AR5" s="5">
        <f t="shared" si="33"/>
        <v>4.0435536397021385E-4</v>
      </c>
      <c r="AS5" s="5">
        <f t="shared" si="34"/>
        <v>4.1034152844267188E-4</v>
      </c>
      <c r="AT5" s="5">
        <f t="shared" si="35"/>
        <v>2.0820815669589032E-4</v>
      </c>
      <c r="AU5" s="5">
        <f t="shared" si="36"/>
        <v>7.0430171795714903E-5</v>
      </c>
      <c r="AV5" s="5">
        <f t="shared" si="37"/>
        <v>1.7868208832059981E-5</v>
      </c>
      <c r="AW5" s="5">
        <f t="shared" si="38"/>
        <v>7.995391591645889E-8</v>
      </c>
      <c r="AX5" s="5">
        <f t="shared" si="39"/>
        <v>2.5151972282327532E-4</v>
      </c>
      <c r="AY5" s="5">
        <f t="shared" si="40"/>
        <v>1.9671557383000785E-4</v>
      </c>
      <c r="AZ5" s="5">
        <f t="shared" si="41"/>
        <v>7.6926406710576054E-5</v>
      </c>
      <c r="BA5" s="5">
        <f t="shared" si="42"/>
        <v>2.0054917985343748E-5</v>
      </c>
      <c r="BB5" s="5">
        <f t="shared" si="43"/>
        <v>3.9212776788607817E-6</v>
      </c>
      <c r="BC5" s="5">
        <f t="shared" si="44"/>
        <v>6.1337248632854964E-7</v>
      </c>
      <c r="BD5" s="5">
        <f t="shared" si="45"/>
        <v>5.2708257203969742E-5</v>
      </c>
      <c r="BE5" s="5">
        <f t="shared" si="46"/>
        <v>5.3488561670767486E-5</v>
      </c>
      <c r="BF5" s="5">
        <f t="shared" si="47"/>
        <v>2.7140208967030851E-5</v>
      </c>
      <c r="BG5" s="5">
        <f t="shared" si="48"/>
        <v>9.1806661681920293E-6</v>
      </c>
      <c r="BH5" s="5">
        <f t="shared" si="49"/>
        <v>2.3291446851285928E-6</v>
      </c>
      <c r="BI5" s="5">
        <f t="shared" si="50"/>
        <v>4.7272516960116106E-7</v>
      </c>
      <c r="BJ5" s="8">
        <f t="shared" si="51"/>
        <v>0.40039810693972783</v>
      </c>
      <c r="BK5" s="8">
        <f t="shared" si="52"/>
        <v>0.32614121105064869</v>
      </c>
      <c r="BL5" s="8">
        <f t="shared" si="53"/>
        <v>0.260327380736118</v>
      </c>
      <c r="BM5" s="8">
        <f t="shared" si="54"/>
        <v>0.26844310891949741</v>
      </c>
      <c r="BN5" s="8">
        <f t="shared" si="55"/>
        <v>0.73144781727126906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1.2518</v>
      </c>
      <c r="F6">
        <f>VLOOKUP(B6,home!$B$2:$E$405,3,FALSE)</f>
        <v>0.83360000000000001</v>
      </c>
      <c r="G6">
        <f>VLOOKUP(C6,away!$B$2:$E$405,4,FALSE)</f>
        <v>1.1113999999999999</v>
      </c>
      <c r="H6">
        <f>VLOOKUP(A6,away!$A$2:$E$405,3,FALSE)</f>
        <v>1.0562</v>
      </c>
      <c r="I6">
        <f>VLOOKUP(C6,away!$B$2:$E$405,3,FALSE)</f>
        <v>1.1526000000000001</v>
      </c>
      <c r="J6">
        <f>VLOOKUP(B6,home!$B$2:$E$405,4,FALSE)</f>
        <v>0.98799999999999999</v>
      </c>
      <c r="K6" s="3">
        <f t="shared" si="0"/>
        <v>1.159746433472</v>
      </c>
      <c r="L6" s="3">
        <f t="shared" si="1"/>
        <v>1.2027676065600001</v>
      </c>
      <c r="M6" s="5">
        <f t="shared" si="2"/>
        <v>9.4183145112122571E-2</v>
      </c>
      <c r="N6" s="5">
        <f t="shared" si="3"/>
        <v>0.10922856663695997</v>
      </c>
      <c r="O6" s="5">
        <f t="shared" si="4"/>
        <v>0.11328043602480085</v>
      </c>
      <c r="P6" s="5">
        <f t="shared" si="5"/>
        <v>0.13137658166191585</v>
      </c>
      <c r="Q6" s="5">
        <f t="shared" si="6"/>
        <v>6.3338720295236531E-2</v>
      </c>
      <c r="R6" s="5">
        <f t="shared" si="7"/>
        <v>6.812501945381147E-2</v>
      </c>
      <c r="S6" s="5">
        <f t="shared" si="8"/>
        <v>4.5814477178009662E-2</v>
      </c>
      <c r="T6" s="5">
        <f t="shared" si="9"/>
        <v>7.6181761012074953E-2</v>
      </c>
      <c r="U6" s="5">
        <f t="shared" si="10"/>
        <v>7.9007748341768463E-2</v>
      </c>
      <c r="V6" s="5">
        <f t="shared" si="11"/>
        <v>7.1007626153506706E-3</v>
      </c>
      <c r="W6" s="5">
        <f t="shared" si="12"/>
        <v>2.4485618321027035E-2</v>
      </c>
      <c r="X6" s="5">
        <f t="shared" si="13"/>
        <v>2.945050854312338E-2</v>
      </c>
      <c r="Y6" s="5">
        <f t="shared" si="14"/>
        <v>1.7711058836193672E-2</v>
      </c>
      <c r="Z6" s="5">
        <f t="shared" si="15"/>
        <v>2.7312855531771433E-2</v>
      </c>
      <c r="AA6" s="5">
        <f t="shared" si="16"/>
        <v>3.1675986790907905E-2</v>
      </c>
      <c r="AB6" s="5">
        <f t="shared" si="17"/>
        <v>1.836805635373082E-2</v>
      </c>
      <c r="AC6" s="5">
        <f t="shared" si="18"/>
        <v>6.1905577590802888E-4</v>
      </c>
      <c r="AD6" s="5">
        <f t="shared" si="19"/>
        <v>7.0992771297919447E-3</v>
      </c>
      <c r="AE6" s="5">
        <f t="shared" si="20"/>
        <v>8.5387805617060056E-3</v>
      </c>
      <c r="AF6" s="5">
        <f t="shared" si="21"/>
        <v>5.1350843295720934E-3</v>
      </c>
      <c r="AG6" s="5">
        <f t="shared" si="22"/>
        <v>2.058771029521064E-3</v>
      </c>
      <c r="AH6" s="5">
        <f t="shared" si="23"/>
        <v>8.2127544690669407E-3</v>
      </c>
      <c r="AI6" s="5">
        <f t="shared" si="24"/>
        <v>9.5247127044816114E-3</v>
      </c>
      <c r="AJ6" s="5">
        <f t="shared" si="25"/>
        <v>5.5231257944340006E-3</v>
      </c>
      <c r="AK6" s="5">
        <f t="shared" si="26"/>
        <v>2.1351418139040116E-3</v>
      </c>
      <c r="AL6" s="5">
        <f t="shared" si="27"/>
        <v>3.4540970828715187E-5</v>
      </c>
      <c r="AM6" s="5">
        <f t="shared" si="28"/>
        <v>1.6466722663011086E-3</v>
      </c>
      <c r="AN6" s="5">
        <f t="shared" si="29"/>
        <v>1.9805640605277158E-3</v>
      </c>
      <c r="AO6" s="5">
        <f t="shared" si="30"/>
        <v>1.1910791473598379E-3</v>
      </c>
      <c r="AP6" s="5">
        <f t="shared" si="31"/>
        <v>4.7753047176450619E-4</v>
      </c>
      <c r="AQ6" s="5">
        <f t="shared" si="32"/>
        <v>1.4358954564591561E-4</v>
      </c>
      <c r="AR6" s="5">
        <f t="shared" si="33"/>
        <v>1.9756070072049193E-3</v>
      </c>
      <c r="AS6" s="5">
        <f t="shared" si="34"/>
        <v>2.291203180548197E-3</v>
      </c>
      <c r="AT6" s="5">
        <f t="shared" si="35"/>
        <v>1.3286073585002376E-3</v>
      </c>
      <c r="AU6" s="5">
        <f t="shared" si="36"/>
        <v>5.136158818351015E-4</v>
      </c>
      <c r="AV6" s="5">
        <f t="shared" si="37"/>
        <v>1.4891604678320887E-4</v>
      </c>
      <c r="AW6" s="5">
        <f t="shared" si="38"/>
        <v>1.338371893918412E-6</v>
      </c>
      <c r="AX6" s="5">
        <f t="shared" si="39"/>
        <v>3.1828704798999397E-4</v>
      </c>
      <c r="AY6" s="5">
        <f t="shared" si="40"/>
        <v>3.82825350909973E-4</v>
      </c>
      <c r="AZ6" s="5">
        <f t="shared" si="41"/>
        <v>2.3022496552224019E-4</v>
      </c>
      <c r="BA6" s="5">
        <f t="shared" si="42"/>
        <v>9.2302376917181167E-5</v>
      </c>
      <c r="BB6" s="5">
        <f t="shared" si="43"/>
        <v>2.7754577241119228E-5</v>
      </c>
      <c r="BC6" s="5">
        <f t="shared" si="44"/>
        <v>6.6764612878771308E-6</v>
      </c>
      <c r="BD6" s="5">
        <f t="shared" si="45"/>
        <v>3.9603268525983758E-4</v>
      </c>
      <c r="BE6" s="5">
        <f t="shared" si="46"/>
        <v>4.5929749426843575E-4</v>
      </c>
      <c r="BF6" s="5">
        <f t="shared" si="47"/>
        <v>2.6633431544022246E-4</v>
      </c>
      <c r="BG6" s="5">
        <f t="shared" si="48"/>
        <v>1.029600908143348E-4</v>
      </c>
      <c r="BH6" s="5">
        <f t="shared" si="49"/>
        <v>2.9851899527969522E-5</v>
      </c>
      <c r="BI6" s="5">
        <f t="shared" si="50"/>
        <v>6.924126801985425E-6</v>
      </c>
      <c r="BJ6" s="8">
        <f t="shared" si="51"/>
        <v>0.34972565296667413</v>
      </c>
      <c r="BK6" s="8">
        <f t="shared" si="52"/>
        <v>0.27951138866504555</v>
      </c>
      <c r="BL6" s="8">
        <f t="shared" si="53"/>
        <v>0.34337233183389049</v>
      </c>
      <c r="BM6" s="8">
        <f t="shared" si="54"/>
        <v>0.42000827283351827</v>
      </c>
      <c r="BN6" s="8">
        <f t="shared" si="55"/>
        <v>0.57953246918484724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1.2518</v>
      </c>
      <c r="F7">
        <f>VLOOKUP(B7,home!$B$2:$E$405,3,FALSE)</f>
        <v>0.72940000000000005</v>
      </c>
      <c r="G7">
        <f>VLOOKUP(C7,away!$B$2:$E$405,4,FALSE)</f>
        <v>1.0072000000000001</v>
      </c>
      <c r="H7">
        <f>VLOOKUP(A7,away!$A$2:$E$405,3,FALSE)</f>
        <v>1.0562</v>
      </c>
      <c r="I7">
        <f>VLOOKUP(C7,away!$B$2:$E$405,3,FALSE)</f>
        <v>0.65859999999999996</v>
      </c>
      <c r="J7">
        <f>VLOOKUP(B7,home!$B$2:$E$405,4,FALSE)</f>
        <v>0.98799999999999999</v>
      </c>
      <c r="K7" s="3">
        <f t="shared" si="0"/>
        <v>0.91963697302400016</v>
      </c>
      <c r="L7" s="3">
        <f t="shared" si="1"/>
        <v>0.68726596015999997</v>
      </c>
      <c r="M7" s="5">
        <f t="shared" si="2"/>
        <v>0.20050763900534688</v>
      </c>
      <c r="N7" s="5">
        <f t="shared" si="3"/>
        <v>0.18439423820306616</v>
      </c>
      <c r="O7" s="5">
        <f t="shared" si="4"/>
        <v>0.13780207504042438</v>
      </c>
      <c r="P7" s="5">
        <f t="shared" si="5"/>
        <v>0.126727883166602</v>
      </c>
      <c r="Q7" s="5">
        <f t="shared" si="6"/>
        <v>8.4787879532067109E-2</v>
      </c>
      <c r="R7" s="5">
        <f t="shared" si="7"/>
        <v>4.7353337707348807E-2</v>
      </c>
      <c r="S7" s="5">
        <f t="shared" si="8"/>
        <v>2.0024120342192624E-2</v>
      </c>
      <c r="T7" s="5">
        <f t="shared" si="9"/>
        <v>5.8271823436536502E-2</v>
      </c>
      <c r="U7" s="5">
        <f t="shared" si="10"/>
        <v>4.3547880151769504E-2</v>
      </c>
      <c r="V7" s="5">
        <f t="shared" si="11"/>
        <v>1.4062165166971222E-3</v>
      </c>
      <c r="W7" s="5">
        <f t="shared" si="12"/>
        <v>2.5991356293997927E-2</v>
      </c>
      <c r="X7" s="5">
        <f t="shared" si="13"/>
        <v>1.7862974439255139E-2</v>
      </c>
      <c r="Y7" s="5">
        <f t="shared" si="14"/>
        <v>6.1383071396541103E-3</v>
      </c>
      <c r="Z7" s="5">
        <f t="shared" si="15"/>
        <v>1.0848112368740608E-2</v>
      </c>
      <c r="AA7" s="5">
        <f t="shared" si="16"/>
        <v>9.976325221812828E-3</v>
      </c>
      <c r="AB7" s="5">
        <f t="shared" si="17"/>
        <v>4.5872987644454679E-3</v>
      </c>
      <c r="AC7" s="5">
        <f t="shared" si="18"/>
        <v>5.5548644966522529E-5</v>
      </c>
      <c r="AD7" s="5">
        <f t="shared" si="19"/>
        <v>5.9756530567501359E-3</v>
      </c>
      <c r="AE7" s="5">
        <f t="shared" si="20"/>
        <v>4.1068629356304205E-3</v>
      </c>
      <c r="AF7" s="5">
        <f t="shared" si="21"/>
        <v>1.4112535493507783E-3</v>
      </c>
      <c r="AG7" s="5">
        <f t="shared" si="22"/>
        <v>3.2330217520792367E-4</v>
      </c>
      <c r="AH7" s="5">
        <f t="shared" si="23"/>
        <v>1.8638845907565209E-3</v>
      </c>
      <c r="AI7" s="5">
        <f t="shared" si="24"/>
        <v>1.7140971831094041E-3</v>
      </c>
      <c r="AJ7" s="5">
        <f t="shared" si="25"/>
        <v>7.8817357247184887E-4</v>
      </c>
      <c r="AK7" s="5">
        <f t="shared" si="26"/>
        <v>2.4161118613517452E-4</v>
      </c>
      <c r="AL7" s="5">
        <f t="shared" si="27"/>
        <v>1.4043479289470471E-6</v>
      </c>
      <c r="AM7" s="5">
        <f t="shared" si="28"/>
        <v>1.0990862977902621E-3</v>
      </c>
      <c r="AN7" s="5">
        <f t="shared" si="29"/>
        <v>7.5536459974952404E-4</v>
      </c>
      <c r="AO7" s="5">
        <f t="shared" si="30"/>
        <v>2.5956818845886533E-4</v>
      </c>
      <c r="AP7" s="5">
        <f t="shared" si="31"/>
        <v>5.9464126756057993E-5</v>
      </c>
      <c r="AQ7" s="5">
        <f t="shared" si="32"/>
        <v>1.0216917542519533E-5</v>
      </c>
      <c r="AR7" s="5">
        <f t="shared" si="33"/>
        <v>2.5619688657874183E-4</v>
      </c>
      <c r="AS7" s="5">
        <f t="shared" si="34"/>
        <v>2.356081292714472E-4</v>
      </c>
      <c r="AT7" s="5">
        <f t="shared" si="35"/>
        <v>1.0833697341152052E-4</v>
      </c>
      <c r="AU7" s="5">
        <f t="shared" si="36"/>
        <v>3.3210228764917439E-5</v>
      </c>
      <c r="AV7" s="5">
        <f t="shared" si="37"/>
        <v>7.6353385637008128E-6</v>
      </c>
      <c r="AW7" s="5">
        <f t="shared" si="38"/>
        <v>2.4655480729328397E-8</v>
      </c>
      <c r="AX7" s="5">
        <f t="shared" si="39"/>
        <v>1.6846006599866513E-4</v>
      </c>
      <c r="AY7" s="5">
        <f t="shared" si="40"/>
        <v>1.1577686900718956E-4</v>
      </c>
      <c r="AZ7" s="5">
        <f t="shared" si="41"/>
        <v>3.9784750521272331E-5</v>
      </c>
      <c r="BA7" s="5">
        <f t="shared" si="42"/>
        <v>9.1142349222427657E-6</v>
      </c>
      <c r="BB7" s="5">
        <f t="shared" si="43"/>
        <v>1.5659758537397438E-6</v>
      </c>
      <c r="BC7" s="5">
        <f t="shared" si="44"/>
        <v>2.1524837974156418E-7</v>
      </c>
      <c r="BD7" s="5">
        <f t="shared" si="45"/>
        <v>2.9345899874090263E-5</v>
      </c>
      <c r="BE7" s="5">
        <f t="shared" si="46"/>
        <v>2.6987574530873757E-5</v>
      </c>
      <c r="BF7" s="5">
        <f t="shared" si="47"/>
        <v>1.2409385675416172E-5</v>
      </c>
      <c r="BG7" s="5">
        <f t="shared" si="48"/>
        <v>3.804043293209039E-6</v>
      </c>
      <c r="BH7" s="5">
        <f t="shared" si="49"/>
        <v>8.7458471485475226E-7</v>
      </c>
      <c r="BI7" s="5">
        <f t="shared" si="50"/>
        <v>1.608600879644166E-7</v>
      </c>
      <c r="BJ7" s="8">
        <f t="shared" si="51"/>
        <v>0.3917822680364963</v>
      </c>
      <c r="BK7" s="8">
        <f t="shared" si="52"/>
        <v>0.34883858889274133</v>
      </c>
      <c r="BL7" s="8">
        <f t="shared" si="53"/>
        <v>0.24858925332304069</v>
      </c>
      <c r="BM7" s="8">
        <f t="shared" si="54"/>
        <v>0.2183694177526371</v>
      </c>
      <c r="BN7" s="8">
        <f t="shared" si="55"/>
        <v>0.78157305265485544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1.2518</v>
      </c>
      <c r="F8">
        <f>VLOOKUP(B8,home!$B$2:$E$405,3,FALSE)</f>
        <v>1.2850999999999999</v>
      </c>
      <c r="G8">
        <f>VLOOKUP(C8,away!$B$2:$E$405,4,FALSE)</f>
        <v>0.90300000000000002</v>
      </c>
      <c r="H8">
        <f>VLOOKUP(A8,away!$A$2:$E$405,3,FALSE)</f>
        <v>1.0562</v>
      </c>
      <c r="I8">
        <f>VLOOKUP(C8,away!$B$2:$E$405,3,FALSE)</f>
        <v>1.1526000000000001</v>
      </c>
      <c r="J8">
        <f>VLOOKUP(B8,home!$B$2:$E$405,4,FALSE)</f>
        <v>1.1113999999999999</v>
      </c>
      <c r="K8" s="3">
        <f t="shared" si="0"/>
        <v>1.45264542654</v>
      </c>
      <c r="L8" s="3">
        <f t="shared" si="1"/>
        <v>1.3529918197680002</v>
      </c>
      <c r="M8" s="5">
        <f t="shared" si="2"/>
        <v>6.0468225738813719E-2</v>
      </c>
      <c r="N8" s="5">
        <f t="shared" si="3"/>
        <v>8.7838891570476071E-2</v>
      </c>
      <c r="O8" s="5">
        <f t="shared" si="4"/>
        <v>8.1813014780499807E-2</v>
      </c>
      <c r="P8" s="5">
        <f t="shared" si="5"/>
        <v>0.11884530175234248</v>
      </c>
      <c r="Q8" s="5">
        <f t="shared" si="6"/>
        <v>6.3799382056097517E-2</v>
      </c>
      <c r="R8" s="5">
        <f t="shared" si="7"/>
        <v>5.5346169874287372E-2</v>
      </c>
      <c r="S8" s="5">
        <f t="shared" si="8"/>
        <v>5.8395155373060698E-2</v>
      </c>
      <c r="T8" s="5">
        <f t="shared" si="9"/>
        <v>8.6320042028153285E-2</v>
      </c>
      <c r="U8" s="5">
        <f t="shared" si="10"/>
        <v>8.039836054438948E-2</v>
      </c>
      <c r="V8" s="5">
        <f t="shared" si="11"/>
        <v>1.2752317025258661E-2</v>
      </c>
      <c r="W8" s="5">
        <f t="shared" si="12"/>
        <v>3.08926268532894E-2</v>
      </c>
      <c r="X8" s="5">
        <f t="shared" si="13"/>
        <v>4.1797471423645823E-2</v>
      </c>
      <c r="Y8" s="5">
        <f t="shared" si="14"/>
        <v>2.8275818461589775E-2</v>
      </c>
      <c r="Z8" s="5">
        <f t="shared" si="15"/>
        <v>2.4960971698466991E-2</v>
      </c>
      <c r="AA8" s="5">
        <f t="shared" si="16"/>
        <v>3.6259441379772453E-2</v>
      </c>
      <c r="AB8" s="5">
        <f t="shared" si="17"/>
        <v>2.6336055844610844E-2</v>
      </c>
      <c r="AC8" s="5">
        <f t="shared" si="18"/>
        <v>1.5664765941027807E-3</v>
      </c>
      <c r="AD8" s="5">
        <f t="shared" si="19"/>
        <v>1.1219008278059415E-2</v>
      </c>
      <c r="AE8" s="5">
        <f t="shared" si="20"/>
        <v>1.5179226426123866E-2</v>
      </c>
      <c r="AF8" s="5">
        <f t="shared" si="21"/>
        <v>1.0268684592475926E-2</v>
      </c>
      <c r="AG8" s="5">
        <f t="shared" si="22"/>
        <v>4.631148751132544E-3</v>
      </c>
      <c r="AH8" s="5">
        <f t="shared" si="23"/>
        <v>8.4429976303716011E-3</v>
      </c>
      <c r="AI8" s="5">
        <f t="shared" si="24"/>
        <v>1.2264681894047363E-2</v>
      </c>
      <c r="AJ8" s="5">
        <f t="shared" si="25"/>
        <v>8.9081170306779256E-3</v>
      </c>
      <c r="AK8" s="5">
        <f t="shared" si="26"/>
        <v>4.3134451545657915E-3</v>
      </c>
      <c r="AL8" s="5">
        <f t="shared" si="27"/>
        <v>1.231512128821251E-4</v>
      </c>
      <c r="AM8" s="5">
        <f t="shared" si="28"/>
        <v>3.2594482130874772E-3</v>
      </c>
      <c r="AN8" s="5">
        <f t="shared" si="29"/>
        <v>4.4100067692647823E-3</v>
      </c>
      <c r="AO8" s="5">
        <f t="shared" si="30"/>
        <v>2.983351541968379E-3</v>
      </c>
      <c r="AP8" s="5">
        <f t="shared" si="31"/>
        <v>1.3454834105918227E-3</v>
      </c>
      <c r="AQ8" s="5">
        <f t="shared" si="32"/>
        <v>4.5510701204107138E-4</v>
      </c>
      <c r="AR8" s="5">
        <f t="shared" si="33"/>
        <v>2.2846613456426741E-3</v>
      </c>
      <c r="AS8" s="5">
        <f t="shared" si="34"/>
        <v>3.3188028549405529E-3</v>
      </c>
      <c r="AT8" s="5">
        <f t="shared" si="35"/>
        <v>2.4105218944086449E-3</v>
      </c>
      <c r="AU8" s="5">
        <f t="shared" si="36"/>
        <v>1.1672112018290849E-3</v>
      </c>
      <c r="AV8" s="5">
        <f t="shared" si="37"/>
        <v>4.2388600353581942E-4</v>
      </c>
      <c r="AW8" s="5">
        <f t="shared" si="38"/>
        <v>6.7234315016587745E-6</v>
      </c>
      <c r="AX8" s="5">
        <f t="shared" si="39"/>
        <v>7.8913708996425076E-4</v>
      </c>
      <c r="AY8" s="5">
        <f t="shared" si="40"/>
        <v>1.0676960273971559E-3</v>
      </c>
      <c r="AZ8" s="5">
        <f t="shared" si="41"/>
        <v>7.2229199553357139E-4</v>
      </c>
      <c r="BA8" s="5">
        <f t="shared" si="42"/>
        <v>3.2575172048027575E-4</v>
      </c>
      <c r="BB8" s="5">
        <f t="shared" si="43"/>
        <v>1.1018485327129131E-4</v>
      </c>
      <c r="BC8" s="5">
        <f t="shared" si="44"/>
        <v>2.9815841027678864E-5</v>
      </c>
      <c r="BD8" s="5">
        <f t="shared" si="45"/>
        <v>5.1518801859911517E-4</v>
      </c>
      <c r="BE8" s="5">
        <f t="shared" si="46"/>
        <v>7.4838551902620923E-4</v>
      </c>
      <c r="BF8" s="5">
        <f t="shared" si="47"/>
        <v>5.4356940075109359E-4</v>
      </c>
      <c r="BG8" s="5">
        <f t="shared" si="48"/>
        <v>2.6320453466938815E-4</v>
      </c>
      <c r="BH8" s="5">
        <f t="shared" si="49"/>
        <v>9.5585715883018935E-5</v>
      </c>
      <c r="BI8" s="5">
        <f t="shared" si="50"/>
        <v>2.7770430604003819E-5</v>
      </c>
      <c r="BJ8" s="8">
        <f t="shared" si="51"/>
        <v>0.39572057491567136</v>
      </c>
      <c r="BK8" s="8">
        <f t="shared" si="52"/>
        <v>0.25321832372385766</v>
      </c>
      <c r="BL8" s="8">
        <f t="shared" si="53"/>
        <v>0.32588107105311237</v>
      </c>
      <c r="BM8" s="8">
        <f t="shared" si="54"/>
        <v>0.53060898302269555</v>
      </c>
      <c r="BN8" s="8">
        <f t="shared" si="55"/>
        <v>0.46811098577251697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 t="str">
        <f>VLOOKUP(A9,home!$A$2:$E$405,3,FALSE)</f>
        <v>Accrington</v>
      </c>
      <c r="F9">
        <f>VLOOKUP(B9,home!$B$2:$E$405,3,FALSE)</f>
        <v>1</v>
      </c>
      <c r="G9">
        <f>VLOOKUP(C9,away!$B$2:$E$405,4,FALSE)</f>
        <v>1.0968</v>
      </c>
      <c r="H9" t="str">
        <f>VLOOKUP(A9,away!$A$2:$E$405,3,FALSE)</f>
        <v>Accrington</v>
      </c>
      <c r="I9">
        <f>VLOOKUP(C9,away!$B$2:$E$405,3,FALSE)</f>
        <v>0.95589999999999997</v>
      </c>
      <c r="J9">
        <f>VLOOKUP(B9,home!$B$2:$E$405,4,FALSE)</f>
        <v>1.0241</v>
      </c>
      <c r="K9" s="3" t="e">
        <f t="shared" ref="K9:K17" si="56">E9*F9*G9</f>
        <v>#VALUE!</v>
      </c>
      <c r="L9" s="3" t="e">
        <f t="shared" ref="L9:L17" si="57">H9*I9*J9</f>
        <v>#VALUE!</v>
      </c>
      <c r="M9" s="5" t="e">
        <f t="shared" ref="M9:M19" si="58">_xlfn.POISSON.DIST(0,K9,FALSE) * _xlfn.POISSON.DIST(0,L9,FALSE)</f>
        <v>#VALUE!</v>
      </c>
      <c r="N9" s="5" t="e">
        <f t="shared" ref="N9:N19" si="59">_xlfn.POISSON.DIST(1,K9,FALSE) * _xlfn.POISSON.DIST(0,L9,FALSE)</f>
        <v>#VALUE!</v>
      </c>
      <c r="O9" s="5" t="e">
        <f t="shared" ref="O9:O19" si="60">_xlfn.POISSON.DIST(0,K9,FALSE) * _xlfn.POISSON.DIST(1,L9,FALSE)</f>
        <v>#VALUE!</v>
      </c>
      <c r="P9" s="5" t="e">
        <f t="shared" ref="P9:P19" si="61">_xlfn.POISSON.DIST(1,K9,FALSE) * _xlfn.POISSON.DIST(1,L9,FALSE)</f>
        <v>#VALUE!</v>
      </c>
      <c r="Q9" s="5" t="e">
        <f t="shared" ref="Q9:Q19" si="62">_xlfn.POISSON.DIST(2,K9,FALSE) * _xlfn.POISSON.DIST(0,L9,FALSE)</f>
        <v>#VALUE!</v>
      </c>
      <c r="R9" s="5" t="e">
        <f t="shared" ref="R9:R19" si="63">_xlfn.POISSON.DIST(0,K9,FALSE) * _xlfn.POISSON.DIST(2,L9,FALSE)</f>
        <v>#VALUE!</v>
      </c>
      <c r="S9" s="5" t="e">
        <f t="shared" ref="S9:S19" si="64">_xlfn.POISSON.DIST(2,K9,FALSE) * _xlfn.POISSON.DIST(2,L9,FALSE)</f>
        <v>#VALUE!</v>
      </c>
      <c r="T9" s="5" t="e">
        <f t="shared" ref="T9:T19" si="65">_xlfn.POISSON.DIST(2,K9,FALSE) * _xlfn.POISSON.DIST(1,L9,FALSE)</f>
        <v>#VALUE!</v>
      </c>
      <c r="U9" s="5" t="e">
        <f t="shared" ref="U9:U19" si="66">_xlfn.POISSON.DIST(1,K9,FALSE) * _xlfn.POISSON.DIST(2,L9,FALSE)</f>
        <v>#VALUE!</v>
      </c>
      <c r="V9" s="5" t="e">
        <f t="shared" ref="V9:V19" si="67">_xlfn.POISSON.DIST(3,K9,FALSE) * _xlfn.POISSON.DIST(3,L9,FALSE)</f>
        <v>#VALUE!</v>
      </c>
      <c r="W9" s="5" t="e">
        <f t="shared" ref="W9:W19" si="68">_xlfn.POISSON.DIST(3,K9,FALSE) * _xlfn.POISSON.DIST(0,L9,FALSE)</f>
        <v>#VALUE!</v>
      </c>
      <c r="X9" s="5" t="e">
        <f t="shared" ref="X9:X19" si="69">_xlfn.POISSON.DIST(3,K9,FALSE) * _xlfn.POISSON.DIST(1,L9,FALSE)</f>
        <v>#VALUE!</v>
      </c>
      <c r="Y9" s="5" t="e">
        <f t="shared" ref="Y9:Y19" si="70">_xlfn.POISSON.DIST(3,K9,FALSE) * _xlfn.POISSON.DIST(2,L9,FALSE)</f>
        <v>#VALUE!</v>
      </c>
      <c r="Z9" s="5" t="e">
        <f t="shared" ref="Z9:Z19" si="71">_xlfn.POISSON.DIST(0,K9,FALSE) * _xlfn.POISSON.DIST(3,L9,FALSE)</f>
        <v>#VALUE!</v>
      </c>
      <c r="AA9" s="5" t="e">
        <f t="shared" ref="AA9:AA19" si="72">_xlfn.POISSON.DIST(1,K9,FALSE) * _xlfn.POISSON.DIST(3,L9,FALSE)</f>
        <v>#VALUE!</v>
      </c>
      <c r="AB9" s="5" t="e">
        <f t="shared" ref="AB9:AB19" si="73">_xlfn.POISSON.DIST(2,K9,FALSE) * _xlfn.POISSON.DIST(3,L9,FALSE)</f>
        <v>#VALUE!</v>
      </c>
      <c r="AC9" s="5" t="e">
        <f t="shared" ref="AC9:AC19" si="74">_xlfn.POISSON.DIST(4,K9,FALSE) * _xlfn.POISSON.DIST(4,L9,FALSE)</f>
        <v>#VALUE!</v>
      </c>
      <c r="AD9" s="5" t="e">
        <f t="shared" ref="AD9:AD19" si="75">_xlfn.POISSON.DIST(4,K9,FALSE) * _xlfn.POISSON.DIST(0,L9,FALSE)</f>
        <v>#VALUE!</v>
      </c>
      <c r="AE9" s="5" t="e">
        <f t="shared" ref="AE9:AE19" si="76">_xlfn.POISSON.DIST(4,K9,FALSE) * _xlfn.POISSON.DIST(1,L9,FALSE)</f>
        <v>#VALUE!</v>
      </c>
      <c r="AF9" s="5" t="e">
        <f t="shared" ref="AF9:AF19" si="77">_xlfn.POISSON.DIST(4,K9,FALSE) * _xlfn.POISSON.DIST(2,L9,FALSE)</f>
        <v>#VALUE!</v>
      </c>
      <c r="AG9" s="5" t="e">
        <f t="shared" ref="AG9:AG19" si="78">_xlfn.POISSON.DIST(4,K9,FALSE) * _xlfn.POISSON.DIST(3,L9,FALSE)</f>
        <v>#VALUE!</v>
      </c>
      <c r="AH9" s="5" t="e">
        <f t="shared" ref="AH9:AH19" si="79">_xlfn.POISSON.DIST(0,K9,FALSE) * _xlfn.POISSON.DIST(4,L9,FALSE)</f>
        <v>#VALUE!</v>
      </c>
      <c r="AI9" s="5" t="e">
        <f t="shared" ref="AI9:AI19" si="80">_xlfn.POISSON.DIST(1,K9,FALSE) * _xlfn.POISSON.DIST(4,L9,FALSE)</f>
        <v>#VALUE!</v>
      </c>
      <c r="AJ9" s="5" t="e">
        <f t="shared" ref="AJ9:AJ19" si="81">_xlfn.POISSON.DIST(2,K9,FALSE) * _xlfn.POISSON.DIST(4,L9,FALSE)</f>
        <v>#VALUE!</v>
      </c>
      <c r="AK9" s="5" t="e">
        <f t="shared" ref="AK9:AK19" si="82">_xlfn.POISSON.DIST(3,K9,FALSE) * _xlfn.POISSON.DIST(4,L9,FALSE)</f>
        <v>#VALUE!</v>
      </c>
      <c r="AL9" s="5" t="e">
        <f t="shared" ref="AL9:AL19" si="83">_xlfn.POISSON.DIST(5,K9,FALSE) * _xlfn.POISSON.DIST(5,L9,FALSE)</f>
        <v>#VALUE!</v>
      </c>
      <c r="AM9" s="5" t="e">
        <f t="shared" ref="AM9:AM19" si="84">_xlfn.POISSON.DIST(5,K9,FALSE) * _xlfn.POISSON.DIST(0,L9,FALSE)</f>
        <v>#VALUE!</v>
      </c>
      <c r="AN9" s="5" t="e">
        <f t="shared" ref="AN9:AN19" si="85">_xlfn.POISSON.DIST(5,K9,FALSE) * _xlfn.POISSON.DIST(1,L9,FALSE)</f>
        <v>#VALUE!</v>
      </c>
      <c r="AO9" s="5" t="e">
        <f t="shared" ref="AO9:AO19" si="86">_xlfn.POISSON.DIST(5,K9,FALSE) * _xlfn.POISSON.DIST(2,L9,FALSE)</f>
        <v>#VALUE!</v>
      </c>
      <c r="AP9" s="5" t="e">
        <f t="shared" ref="AP9:AP19" si="87">_xlfn.POISSON.DIST(5,K9,FALSE) * _xlfn.POISSON.DIST(3,L9,FALSE)</f>
        <v>#VALUE!</v>
      </c>
      <c r="AQ9" s="5" t="e">
        <f t="shared" ref="AQ9:AQ19" si="88">_xlfn.POISSON.DIST(5,K9,FALSE) * _xlfn.POISSON.DIST(4,L9,FALSE)</f>
        <v>#VALUE!</v>
      </c>
      <c r="AR9" s="5" t="e">
        <f t="shared" ref="AR9:AR19" si="89">_xlfn.POISSON.DIST(0,K9,FALSE) * _xlfn.POISSON.DIST(5,L9,FALSE)</f>
        <v>#VALUE!</v>
      </c>
      <c r="AS9" s="5" t="e">
        <f t="shared" ref="AS9:AS19" si="90">_xlfn.POISSON.DIST(1,K9,FALSE) * _xlfn.POISSON.DIST(5,L9,FALSE)</f>
        <v>#VALUE!</v>
      </c>
      <c r="AT9" s="5" t="e">
        <f t="shared" ref="AT9:AT19" si="91">_xlfn.POISSON.DIST(2,K9,FALSE) * _xlfn.POISSON.DIST(5,L9,FALSE)</f>
        <v>#VALUE!</v>
      </c>
      <c r="AU9" s="5" t="e">
        <f t="shared" ref="AU9:AU19" si="92">_xlfn.POISSON.DIST(3,K9,FALSE) * _xlfn.POISSON.DIST(5,L9,FALSE)</f>
        <v>#VALUE!</v>
      </c>
      <c r="AV9" s="5" t="e">
        <f t="shared" ref="AV9:AV19" si="93">_xlfn.POISSON.DIST(4,K9,FALSE) * _xlfn.POISSON.DIST(5,L9,FALSE)</f>
        <v>#VALUE!</v>
      </c>
      <c r="AW9" s="5" t="e">
        <f t="shared" ref="AW9:AW19" si="94">_xlfn.POISSON.DIST(6,K9,FALSE) * _xlfn.POISSON.DIST(6,L9,FALSE)</f>
        <v>#VALUE!</v>
      </c>
      <c r="AX9" s="5" t="e">
        <f t="shared" ref="AX9:AX19" si="95">_xlfn.POISSON.DIST(6,K9,FALSE) * _xlfn.POISSON.DIST(0,L9,FALSE)</f>
        <v>#VALUE!</v>
      </c>
      <c r="AY9" s="5" t="e">
        <f t="shared" ref="AY9:AY19" si="96">_xlfn.POISSON.DIST(6,K9,FALSE) * _xlfn.POISSON.DIST(1,L9,FALSE)</f>
        <v>#VALUE!</v>
      </c>
      <c r="AZ9" s="5" t="e">
        <f t="shared" ref="AZ9:AZ19" si="97">_xlfn.POISSON.DIST(6,K9,FALSE) * _xlfn.POISSON.DIST(2,L9,FALSE)</f>
        <v>#VALUE!</v>
      </c>
      <c r="BA9" s="5" t="e">
        <f t="shared" ref="BA9:BA19" si="98">_xlfn.POISSON.DIST(6,K9,FALSE) * _xlfn.POISSON.DIST(3,L9,FALSE)</f>
        <v>#VALUE!</v>
      </c>
      <c r="BB9" s="5" t="e">
        <f t="shared" ref="BB9:BB19" si="99">_xlfn.POISSON.DIST(6,K9,FALSE) * _xlfn.POISSON.DIST(4,L9,FALSE)</f>
        <v>#VALUE!</v>
      </c>
      <c r="BC9" s="5" t="e">
        <f t="shared" ref="BC9:BC19" si="100">_xlfn.POISSON.DIST(6,K9,FALSE) * _xlfn.POISSON.DIST(5,L9,FALSE)</f>
        <v>#VALUE!</v>
      </c>
      <c r="BD9" s="5" t="e">
        <f t="shared" ref="BD9:BD19" si="101">_xlfn.POISSON.DIST(0,K9,FALSE) * _xlfn.POISSON.DIST(6,L9,FALSE)</f>
        <v>#VALUE!</v>
      </c>
      <c r="BE9" s="5" t="e">
        <f t="shared" ref="BE9:BE19" si="102">_xlfn.POISSON.DIST(1,K9,FALSE) * _xlfn.POISSON.DIST(6,L9,FALSE)</f>
        <v>#VALUE!</v>
      </c>
      <c r="BF9" s="5" t="e">
        <f t="shared" ref="BF9:BF19" si="103">_xlfn.POISSON.DIST(2,K9,FALSE) * _xlfn.POISSON.DIST(6,L9,FALSE)</f>
        <v>#VALUE!</v>
      </c>
      <c r="BG9" s="5" t="e">
        <f t="shared" ref="BG9:BG19" si="104">_xlfn.POISSON.DIST(3,K9,FALSE) * _xlfn.POISSON.DIST(6,L9,FALSE)</f>
        <v>#VALUE!</v>
      </c>
      <c r="BH9" s="5" t="e">
        <f t="shared" ref="BH9:BH19" si="105">_xlfn.POISSON.DIST(4,K9,FALSE) * _xlfn.POISSON.DIST(6,L9,FALSE)</f>
        <v>#VALUE!</v>
      </c>
      <c r="BI9" s="5" t="e">
        <f t="shared" ref="BI9:BI19" si="106">_xlfn.POISSON.DIST(5,K9,FALSE) * _xlfn.POISSON.DIST(6,L9,FALSE)</f>
        <v>#VALUE!</v>
      </c>
      <c r="BJ9" s="8" t="e">
        <f t="shared" ref="BJ9:BJ19" si="107">SUM(N9,Q9,T9,W9,X9,Y9,AD9,AE9,AF9,AG9,AM9,AN9,AO9,AP9,AQ9,AX9,AY9,AZ9,BA9,BB9,BC9)</f>
        <v>#VALUE!</v>
      </c>
      <c r="BK9" s="8" t="e">
        <f t="shared" ref="BK9:BK19" si="108">SUM(M9,P9,S9,V9,AC9,AL9,AY9)</f>
        <v>#VALUE!</v>
      </c>
      <c r="BL9" s="8" t="e">
        <f t="shared" ref="BL9:BL19" si="109">SUM(O9,R9,U9,AA9,AB9,AH9,AI9,AJ9,AK9,AR9,AS9,AT9,AU9,AV9,BD9,BE9,BF9,BG9,BH9,BI9)</f>
        <v>#VALUE!</v>
      </c>
      <c r="BM9" s="8" t="e">
        <f t="shared" ref="BM9:BM19" si="110">SUM(S9:BI9)</f>
        <v>#VALUE!</v>
      </c>
      <c r="BN9" s="8" t="e">
        <f t="shared" ref="BN9:BN19" si="111">SUM(M9:R9)</f>
        <v>#VALUE!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 t="str">
        <f>VLOOKUP(A10,home!$A$2:$E$405,3,FALSE)</f>
        <v>Accrington</v>
      </c>
      <c r="F10">
        <f>VLOOKUP(B10,home!$B$2:$E$405,3,FALSE)</f>
        <v>0.8387</v>
      </c>
      <c r="G10">
        <f>VLOOKUP(C10,away!$B$2:$E$405,4,FALSE)</f>
        <v>0.6129</v>
      </c>
      <c r="H10" t="str">
        <f>VLOOKUP(A10,away!$A$2:$E$405,3,FALSE)</f>
        <v>Accrington</v>
      </c>
      <c r="I10">
        <f>VLOOKUP(C10,away!$B$2:$E$405,3,FALSE)</f>
        <v>1.1607000000000001</v>
      </c>
      <c r="J10">
        <f>VLOOKUP(B10,home!$B$2:$E$405,4,FALSE)</f>
        <v>1.4338</v>
      </c>
      <c r="K10" s="3" t="e">
        <f t="shared" si="56"/>
        <v>#VALUE!</v>
      </c>
      <c r="L10" s="3" t="e">
        <f t="shared" si="57"/>
        <v>#VALUE!</v>
      </c>
      <c r="M10" s="5" t="e">
        <f t="shared" si="58"/>
        <v>#VALUE!</v>
      </c>
      <c r="N10" s="5" t="e">
        <f t="shared" si="59"/>
        <v>#VALUE!</v>
      </c>
      <c r="O10" s="5" t="e">
        <f t="shared" si="60"/>
        <v>#VALUE!</v>
      </c>
      <c r="P10" s="5" t="e">
        <f t="shared" si="61"/>
        <v>#VALUE!</v>
      </c>
      <c r="Q10" s="5" t="e">
        <f t="shared" si="62"/>
        <v>#VALUE!</v>
      </c>
      <c r="R10" s="5" t="e">
        <f t="shared" si="63"/>
        <v>#VALUE!</v>
      </c>
      <c r="S10" s="5" t="e">
        <f t="shared" si="64"/>
        <v>#VALUE!</v>
      </c>
      <c r="T10" s="5" t="e">
        <f t="shared" si="65"/>
        <v>#VALUE!</v>
      </c>
      <c r="U10" s="5" t="e">
        <f t="shared" si="66"/>
        <v>#VALUE!</v>
      </c>
      <c r="V10" s="5" t="e">
        <f t="shared" si="67"/>
        <v>#VALUE!</v>
      </c>
      <c r="W10" s="5" t="e">
        <f t="shared" si="68"/>
        <v>#VALUE!</v>
      </c>
      <c r="X10" s="5" t="e">
        <f t="shared" si="69"/>
        <v>#VALUE!</v>
      </c>
      <c r="Y10" s="5" t="e">
        <f t="shared" si="70"/>
        <v>#VALUE!</v>
      </c>
      <c r="Z10" s="5" t="e">
        <f t="shared" si="71"/>
        <v>#VALUE!</v>
      </c>
      <c r="AA10" s="5" t="e">
        <f t="shared" si="72"/>
        <v>#VALUE!</v>
      </c>
      <c r="AB10" s="5" t="e">
        <f t="shared" si="73"/>
        <v>#VALUE!</v>
      </c>
      <c r="AC10" s="5" t="e">
        <f t="shared" si="74"/>
        <v>#VALUE!</v>
      </c>
      <c r="AD10" s="5" t="e">
        <f t="shared" si="75"/>
        <v>#VALUE!</v>
      </c>
      <c r="AE10" s="5" t="e">
        <f t="shared" si="76"/>
        <v>#VALUE!</v>
      </c>
      <c r="AF10" s="5" t="e">
        <f t="shared" si="77"/>
        <v>#VALUE!</v>
      </c>
      <c r="AG10" s="5" t="e">
        <f t="shared" si="78"/>
        <v>#VALUE!</v>
      </c>
      <c r="AH10" s="5" t="e">
        <f t="shared" si="79"/>
        <v>#VALUE!</v>
      </c>
      <c r="AI10" s="5" t="e">
        <f t="shared" si="80"/>
        <v>#VALUE!</v>
      </c>
      <c r="AJ10" s="5" t="e">
        <f t="shared" si="81"/>
        <v>#VALUE!</v>
      </c>
      <c r="AK10" s="5" t="e">
        <f t="shared" si="82"/>
        <v>#VALUE!</v>
      </c>
      <c r="AL10" s="5" t="e">
        <f t="shared" si="83"/>
        <v>#VALUE!</v>
      </c>
      <c r="AM10" s="5" t="e">
        <f t="shared" si="84"/>
        <v>#VALUE!</v>
      </c>
      <c r="AN10" s="5" t="e">
        <f t="shared" si="85"/>
        <v>#VALUE!</v>
      </c>
      <c r="AO10" s="5" t="e">
        <f t="shared" si="86"/>
        <v>#VALUE!</v>
      </c>
      <c r="AP10" s="5" t="e">
        <f t="shared" si="87"/>
        <v>#VALUE!</v>
      </c>
      <c r="AQ10" s="5" t="e">
        <f t="shared" si="88"/>
        <v>#VALUE!</v>
      </c>
      <c r="AR10" s="5" t="e">
        <f t="shared" si="89"/>
        <v>#VALUE!</v>
      </c>
      <c r="AS10" s="5" t="e">
        <f t="shared" si="90"/>
        <v>#VALUE!</v>
      </c>
      <c r="AT10" s="5" t="e">
        <f t="shared" si="91"/>
        <v>#VALUE!</v>
      </c>
      <c r="AU10" s="5" t="e">
        <f t="shared" si="92"/>
        <v>#VALUE!</v>
      </c>
      <c r="AV10" s="5" t="e">
        <f t="shared" si="93"/>
        <v>#VALUE!</v>
      </c>
      <c r="AW10" s="5" t="e">
        <f t="shared" si="94"/>
        <v>#VALUE!</v>
      </c>
      <c r="AX10" s="5" t="e">
        <f t="shared" si="95"/>
        <v>#VALUE!</v>
      </c>
      <c r="AY10" s="5" t="e">
        <f t="shared" si="96"/>
        <v>#VALUE!</v>
      </c>
      <c r="AZ10" s="5" t="e">
        <f t="shared" si="97"/>
        <v>#VALUE!</v>
      </c>
      <c r="BA10" s="5" t="e">
        <f t="shared" si="98"/>
        <v>#VALUE!</v>
      </c>
      <c r="BB10" s="5" t="e">
        <f t="shared" si="99"/>
        <v>#VALUE!</v>
      </c>
      <c r="BC10" s="5" t="e">
        <f t="shared" si="100"/>
        <v>#VALUE!</v>
      </c>
      <c r="BD10" s="5" t="e">
        <f t="shared" si="101"/>
        <v>#VALUE!</v>
      </c>
      <c r="BE10" s="5" t="e">
        <f t="shared" si="102"/>
        <v>#VALUE!</v>
      </c>
      <c r="BF10" s="5" t="e">
        <f t="shared" si="103"/>
        <v>#VALUE!</v>
      </c>
      <c r="BG10" s="5" t="e">
        <f t="shared" si="104"/>
        <v>#VALUE!</v>
      </c>
      <c r="BH10" s="5" t="e">
        <f t="shared" si="105"/>
        <v>#VALUE!</v>
      </c>
      <c r="BI10" s="5" t="e">
        <f t="shared" si="106"/>
        <v>#VALUE!</v>
      </c>
      <c r="BJ10" s="8" t="e">
        <f t="shared" si="107"/>
        <v>#VALUE!</v>
      </c>
      <c r="BK10" s="8" t="e">
        <f t="shared" si="108"/>
        <v>#VALUE!</v>
      </c>
      <c r="BL10" s="8" t="e">
        <f t="shared" si="109"/>
        <v>#VALUE!</v>
      </c>
      <c r="BM10" s="8" t="e">
        <f t="shared" si="110"/>
        <v>#VALUE!</v>
      </c>
      <c r="BN10" s="8" t="e">
        <f t="shared" si="111"/>
        <v>#VALUE!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 t="str">
        <f>VLOOKUP(A11,home!$A$2:$E$405,3,FALSE)</f>
        <v>Accrington</v>
      </c>
      <c r="F11">
        <f>VLOOKUP(B11,home!$B$2:$E$405,3,FALSE)</f>
        <v>1.0323</v>
      </c>
      <c r="G11">
        <f>VLOOKUP(C11,away!$B$2:$E$405,4,FALSE)</f>
        <v>0.9032</v>
      </c>
      <c r="H11" t="str">
        <f>VLOOKUP(A11,away!$A$2:$E$405,3,FALSE)</f>
        <v>Accrington</v>
      </c>
      <c r="I11">
        <f>VLOOKUP(C11,away!$B$2:$E$405,3,FALSE)</f>
        <v>0.71689999999999998</v>
      </c>
      <c r="J11">
        <f>VLOOKUP(B11,home!$B$2:$E$405,4,FALSE)</f>
        <v>1.3313999999999999</v>
      </c>
      <c r="K11" s="3" t="e">
        <f t="shared" si="56"/>
        <v>#VALUE!</v>
      </c>
      <c r="L11" s="3" t="e">
        <f t="shared" si="57"/>
        <v>#VALUE!</v>
      </c>
      <c r="M11" s="5" t="e">
        <f t="shared" si="58"/>
        <v>#VALUE!</v>
      </c>
      <c r="N11" s="5" t="e">
        <f t="shared" si="59"/>
        <v>#VALUE!</v>
      </c>
      <c r="O11" s="5" t="e">
        <f t="shared" si="60"/>
        <v>#VALUE!</v>
      </c>
      <c r="P11" s="5" t="e">
        <f t="shared" si="61"/>
        <v>#VALUE!</v>
      </c>
      <c r="Q11" s="5" t="e">
        <f t="shared" si="62"/>
        <v>#VALUE!</v>
      </c>
      <c r="R11" s="5" t="e">
        <f t="shared" si="63"/>
        <v>#VALUE!</v>
      </c>
      <c r="S11" s="5" t="e">
        <f t="shared" si="64"/>
        <v>#VALUE!</v>
      </c>
      <c r="T11" s="5" t="e">
        <f t="shared" si="65"/>
        <v>#VALUE!</v>
      </c>
      <c r="U11" s="5" t="e">
        <f t="shared" si="66"/>
        <v>#VALUE!</v>
      </c>
      <c r="V11" s="5" t="e">
        <f t="shared" si="67"/>
        <v>#VALUE!</v>
      </c>
      <c r="W11" s="5" t="e">
        <f t="shared" si="68"/>
        <v>#VALUE!</v>
      </c>
      <c r="X11" s="5" t="e">
        <f t="shared" si="69"/>
        <v>#VALUE!</v>
      </c>
      <c r="Y11" s="5" t="e">
        <f t="shared" si="70"/>
        <v>#VALUE!</v>
      </c>
      <c r="Z11" s="5" t="e">
        <f t="shared" si="71"/>
        <v>#VALUE!</v>
      </c>
      <c r="AA11" s="5" t="e">
        <f t="shared" si="72"/>
        <v>#VALUE!</v>
      </c>
      <c r="AB11" s="5" t="e">
        <f t="shared" si="73"/>
        <v>#VALUE!</v>
      </c>
      <c r="AC11" s="5" t="e">
        <f t="shared" si="74"/>
        <v>#VALUE!</v>
      </c>
      <c r="AD11" s="5" t="e">
        <f t="shared" si="75"/>
        <v>#VALUE!</v>
      </c>
      <c r="AE11" s="5" t="e">
        <f t="shared" si="76"/>
        <v>#VALUE!</v>
      </c>
      <c r="AF11" s="5" t="e">
        <f t="shared" si="77"/>
        <v>#VALUE!</v>
      </c>
      <c r="AG11" s="5" t="e">
        <f t="shared" si="78"/>
        <v>#VALUE!</v>
      </c>
      <c r="AH11" s="5" t="e">
        <f t="shared" si="79"/>
        <v>#VALUE!</v>
      </c>
      <c r="AI11" s="5" t="e">
        <f t="shared" si="80"/>
        <v>#VALUE!</v>
      </c>
      <c r="AJ11" s="5" t="e">
        <f t="shared" si="81"/>
        <v>#VALUE!</v>
      </c>
      <c r="AK11" s="5" t="e">
        <f t="shared" si="82"/>
        <v>#VALUE!</v>
      </c>
      <c r="AL11" s="5" t="e">
        <f t="shared" si="83"/>
        <v>#VALUE!</v>
      </c>
      <c r="AM11" s="5" t="e">
        <f t="shared" si="84"/>
        <v>#VALUE!</v>
      </c>
      <c r="AN11" s="5" t="e">
        <f t="shared" si="85"/>
        <v>#VALUE!</v>
      </c>
      <c r="AO11" s="5" t="e">
        <f t="shared" si="86"/>
        <v>#VALUE!</v>
      </c>
      <c r="AP11" s="5" t="e">
        <f t="shared" si="87"/>
        <v>#VALUE!</v>
      </c>
      <c r="AQ11" s="5" t="e">
        <f t="shared" si="88"/>
        <v>#VALUE!</v>
      </c>
      <c r="AR11" s="5" t="e">
        <f t="shared" si="89"/>
        <v>#VALUE!</v>
      </c>
      <c r="AS11" s="5" t="e">
        <f t="shared" si="90"/>
        <v>#VALUE!</v>
      </c>
      <c r="AT11" s="5" t="e">
        <f t="shared" si="91"/>
        <v>#VALUE!</v>
      </c>
      <c r="AU11" s="5" t="e">
        <f t="shared" si="92"/>
        <v>#VALUE!</v>
      </c>
      <c r="AV11" s="5" t="e">
        <f t="shared" si="93"/>
        <v>#VALUE!</v>
      </c>
      <c r="AW11" s="5" t="e">
        <f t="shared" si="94"/>
        <v>#VALUE!</v>
      </c>
      <c r="AX11" s="5" t="e">
        <f t="shared" si="95"/>
        <v>#VALUE!</v>
      </c>
      <c r="AY11" s="5" t="e">
        <f t="shared" si="96"/>
        <v>#VALUE!</v>
      </c>
      <c r="AZ11" s="5" t="e">
        <f t="shared" si="97"/>
        <v>#VALUE!</v>
      </c>
      <c r="BA11" s="5" t="e">
        <f t="shared" si="98"/>
        <v>#VALUE!</v>
      </c>
      <c r="BB11" s="5" t="e">
        <f t="shared" si="99"/>
        <v>#VALUE!</v>
      </c>
      <c r="BC11" s="5" t="e">
        <f t="shared" si="100"/>
        <v>#VALUE!</v>
      </c>
      <c r="BD11" s="5" t="e">
        <f t="shared" si="101"/>
        <v>#VALUE!</v>
      </c>
      <c r="BE11" s="5" t="e">
        <f t="shared" si="102"/>
        <v>#VALUE!</v>
      </c>
      <c r="BF11" s="5" t="e">
        <f t="shared" si="103"/>
        <v>#VALUE!</v>
      </c>
      <c r="BG11" s="5" t="e">
        <f t="shared" si="104"/>
        <v>#VALUE!</v>
      </c>
      <c r="BH11" s="5" t="e">
        <f t="shared" si="105"/>
        <v>#VALUE!</v>
      </c>
      <c r="BI11" s="5" t="e">
        <f t="shared" si="106"/>
        <v>#VALUE!</v>
      </c>
      <c r="BJ11" s="8" t="e">
        <f t="shared" si="107"/>
        <v>#VALUE!</v>
      </c>
      <c r="BK11" s="8" t="e">
        <f t="shared" si="108"/>
        <v>#VALUE!</v>
      </c>
      <c r="BL11" s="8" t="e">
        <f t="shared" si="109"/>
        <v>#VALUE!</v>
      </c>
      <c r="BM11" s="8" t="e">
        <f t="shared" si="110"/>
        <v>#VALUE!</v>
      </c>
      <c r="BN11" s="8" t="e">
        <f t="shared" si="111"/>
        <v>#VALUE!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 t="str">
        <f>VLOOKUP(A12,home!$A$2:$E$405,3,FALSE)</f>
        <v>Accrington</v>
      </c>
      <c r="F12">
        <f>VLOOKUP(B12,home!$B$2:$E$405,3,FALSE)</f>
        <v>0.96779999999999999</v>
      </c>
      <c r="G12">
        <f>VLOOKUP(C12,away!$B$2:$E$405,4,FALSE)</f>
        <v>1</v>
      </c>
      <c r="H12" t="str">
        <f>VLOOKUP(A12,away!$A$2:$E$405,3,FALSE)</f>
        <v>Accrington</v>
      </c>
      <c r="I12">
        <f>VLOOKUP(C12,away!$B$2:$E$405,3,FALSE)</f>
        <v>0.81930000000000003</v>
      </c>
      <c r="J12">
        <f>VLOOKUP(B12,home!$B$2:$E$405,4,FALSE)</f>
        <v>0.61450000000000005</v>
      </c>
      <c r="K12" s="3" t="e">
        <f t="shared" si="56"/>
        <v>#VALUE!</v>
      </c>
      <c r="L12" s="3" t="e">
        <f t="shared" si="57"/>
        <v>#VALUE!</v>
      </c>
      <c r="M12" s="5" t="e">
        <f t="shared" si="58"/>
        <v>#VALUE!</v>
      </c>
      <c r="N12" s="5" t="e">
        <f t="shared" si="59"/>
        <v>#VALUE!</v>
      </c>
      <c r="O12" s="5" t="e">
        <f t="shared" si="60"/>
        <v>#VALUE!</v>
      </c>
      <c r="P12" s="5" t="e">
        <f t="shared" si="61"/>
        <v>#VALUE!</v>
      </c>
      <c r="Q12" s="5" t="e">
        <f t="shared" si="62"/>
        <v>#VALUE!</v>
      </c>
      <c r="R12" s="5" t="e">
        <f t="shared" si="63"/>
        <v>#VALUE!</v>
      </c>
      <c r="S12" s="5" t="e">
        <f t="shared" si="64"/>
        <v>#VALUE!</v>
      </c>
      <c r="T12" s="5" t="e">
        <f t="shared" si="65"/>
        <v>#VALUE!</v>
      </c>
      <c r="U12" s="5" t="e">
        <f t="shared" si="66"/>
        <v>#VALUE!</v>
      </c>
      <c r="V12" s="5" t="e">
        <f t="shared" si="67"/>
        <v>#VALUE!</v>
      </c>
      <c r="W12" s="5" t="e">
        <f t="shared" si="68"/>
        <v>#VALUE!</v>
      </c>
      <c r="X12" s="5" t="e">
        <f t="shared" si="69"/>
        <v>#VALUE!</v>
      </c>
      <c r="Y12" s="5" t="e">
        <f t="shared" si="70"/>
        <v>#VALUE!</v>
      </c>
      <c r="Z12" s="5" t="e">
        <f t="shared" si="71"/>
        <v>#VALUE!</v>
      </c>
      <c r="AA12" s="5" t="e">
        <f t="shared" si="72"/>
        <v>#VALUE!</v>
      </c>
      <c r="AB12" s="5" t="e">
        <f t="shared" si="73"/>
        <v>#VALUE!</v>
      </c>
      <c r="AC12" s="5" t="e">
        <f t="shared" si="74"/>
        <v>#VALUE!</v>
      </c>
      <c r="AD12" s="5" t="e">
        <f t="shared" si="75"/>
        <v>#VALUE!</v>
      </c>
      <c r="AE12" s="5" t="e">
        <f t="shared" si="76"/>
        <v>#VALUE!</v>
      </c>
      <c r="AF12" s="5" t="e">
        <f t="shared" si="77"/>
        <v>#VALUE!</v>
      </c>
      <c r="AG12" s="5" t="e">
        <f t="shared" si="78"/>
        <v>#VALUE!</v>
      </c>
      <c r="AH12" s="5" t="e">
        <f t="shared" si="79"/>
        <v>#VALUE!</v>
      </c>
      <c r="AI12" s="5" t="e">
        <f t="shared" si="80"/>
        <v>#VALUE!</v>
      </c>
      <c r="AJ12" s="5" t="e">
        <f t="shared" si="81"/>
        <v>#VALUE!</v>
      </c>
      <c r="AK12" s="5" t="e">
        <f t="shared" si="82"/>
        <v>#VALUE!</v>
      </c>
      <c r="AL12" s="5" t="e">
        <f t="shared" si="83"/>
        <v>#VALUE!</v>
      </c>
      <c r="AM12" s="5" t="e">
        <f t="shared" si="84"/>
        <v>#VALUE!</v>
      </c>
      <c r="AN12" s="5" t="e">
        <f t="shared" si="85"/>
        <v>#VALUE!</v>
      </c>
      <c r="AO12" s="5" t="e">
        <f t="shared" si="86"/>
        <v>#VALUE!</v>
      </c>
      <c r="AP12" s="5" t="e">
        <f t="shared" si="87"/>
        <v>#VALUE!</v>
      </c>
      <c r="AQ12" s="5" t="e">
        <f t="shared" si="88"/>
        <v>#VALUE!</v>
      </c>
      <c r="AR12" s="5" t="e">
        <f t="shared" si="89"/>
        <v>#VALUE!</v>
      </c>
      <c r="AS12" s="5" t="e">
        <f t="shared" si="90"/>
        <v>#VALUE!</v>
      </c>
      <c r="AT12" s="5" t="e">
        <f t="shared" si="91"/>
        <v>#VALUE!</v>
      </c>
      <c r="AU12" s="5" t="e">
        <f t="shared" si="92"/>
        <v>#VALUE!</v>
      </c>
      <c r="AV12" s="5" t="e">
        <f t="shared" si="93"/>
        <v>#VALUE!</v>
      </c>
      <c r="AW12" s="5" t="e">
        <f t="shared" si="94"/>
        <v>#VALUE!</v>
      </c>
      <c r="AX12" s="5" t="e">
        <f t="shared" si="95"/>
        <v>#VALUE!</v>
      </c>
      <c r="AY12" s="5" t="e">
        <f t="shared" si="96"/>
        <v>#VALUE!</v>
      </c>
      <c r="AZ12" s="5" t="e">
        <f t="shared" si="97"/>
        <v>#VALUE!</v>
      </c>
      <c r="BA12" s="5" t="e">
        <f t="shared" si="98"/>
        <v>#VALUE!</v>
      </c>
      <c r="BB12" s="5" t="e">
        <f t="shared" si="99"/>
        <v>#VALUE!</v>
      </c>
      <c r="BC12" s="5" t="e">
        <f t="shared" si="100"/>
        <v>#VALUE!</v>
      </c>
      <c r="BD12" s="5" t="e">
        <f t="shared" si="101"/>
        <v>#VALUE!</v>
      </c>
      <c r="BE12" s="5" t="e">
        <f t="shared" si="102"/>
        <v>#VALUE!</v>
      </c>
      <c r="BF12" s="5" t="e">
        <f t="shared" si="103"/>
        <v>#VALUE!</v>
      </c>
      <c r="BG12" s="5" t="e">
        <f t="shared" si="104"/>
        <v>#VALUE!</v>
      </c>
      <c r="BH12" s="5" t="e">
        <f t="shared" si="105"/>
        <v>#VALUE!</v>
      </c>
      <c r="BI12" s="5" t="e">
        <f t="shared" si="106"/>
        <v>#VALUE!</v>
      </c>
      <c r="BJ12" s="8" t="e">
        <f t="shared" si="107"/>
        <v>#VALUE!</v>
      </c>
      <c r="BK12" s="8" t="e">
        <f t="shared" si="108"/>
        <v>#VALUE!</v>
      </c>
      <c r="BL12" s="8" t="e">
        <f t="shared" si="109"/>
        <v>#VALUE!</v>
      </c>
      <c r="BM12" s="8" t="e">
        <f t="shared" si="110"/>
        <v>#VALUE!</v>
      </c>
      <c r="BN12" s="8" t="e">
        <f t="shared" si="111"/>
        <v>#VALUE!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 t="str">
        <f>VLOOKUP(A13,home!$A$2:$E$405,3,FALSE)</f>
        <v>Accrington</v>
      </c>
      <c r="F13">
        <f>VLOOKUP(B13,home!$B$2:$E$405,3,FALSE)</f>
        <v>1.0323</v>
      </c>
      <c r="G13">
        <f>VLOOKUP(C13,away!$B$2:$E$405,4,FALSE)</f>
        <v>1.2258</v>
      </c>
      <c r="H13" t="str">
        <f>VLOOKUP(A13,away!$A$2:$E$405,3,FALSE)</f>
        <v>Accrington</v>
      </c>
      <c r="I13">
        <f>VLOOKUP(C13,away!$B$2:$E$405,3,FALSE)</f>
        <v>0.58030000000000004</v>
      </c>
      <c r="J13">
        <f>VLOOKUP(B13,home!$B$2:$E$405,4,FALSE)</f>
        <v>1.4338</v>
      </c>
      <c r="K13" s="3" t="e">
        <f t="shared" si="56"/>
        <v>#VALUE!</v>
      </c>
      <c r="L13" s="3" t="e">
        <f t="shared" si="57"/>
        <v>#VALUE!</v>
      </c>
      <c r="M13" s="5" t="e">
        <f t="shared" si="58"/>
        <v>#VALUE!</v>
      </c>
      <c r="N13" s="5" t="e">
        <f t="shared" si="59"/>
        <v>#VALUE!</v>
      </c>
      <c r="O13" s="5" t="e">
        <f t="shared" si="60"/>
        <v>#VALUE!</v>
      </c>
      <c r="P13" s="5" t="e">
        <f t="shared" si="61"/>
        <v>#VALUE!</v>
      </c>
      <c r="Q13" s="5" t="e">
        <f t="shared" si="62"/>
        <v>#VALUE!</v>
      </c>
      <c r="R13" s="5" t="e">
        <f t="shared" si="63"/>
        <v>#VALUE!</v>
      </c>
      <c r="S13" s="5" t="e">
        <f t="shared" si="64"/>
        <v>#VALUE!</v>
      </c>
      <c r="T13" s="5" t="e">
        <f t="shared" si="65"/>
        <v>#VALUE!</v>
      </c>
      <c r="U13" s="5" t="e">
        <f t="shared" si="66"/>
        <v>#VALUE!</v>
      </c>
      <c r="V13" s="5" t="e">
        <f t="shared" si="67"/>
        <v>#VALUE!</v>
      </c>
      <c r="W13" s="5" t="e">
        <f t="shared" si="68"/>
        <v>#VALUE!</v>
      </c>
      <c r="X13" s="5" t="e">
        <f t="shared" si="69"/>
        <v>#VALUE!</v>
      </c>
      <c r="Y13" s="5" t="e">
        <f t="shared" si="70"/>
        <v>#VALUE!</v>
      </c>
      <c r="Z13" s="5" t="e">
        <f t="shared" si="71"/>
        <v>#VALUE!</v>
      </c>
      <c r="AA13" s="5" t="e">
        <f t="shared" si="72"/>
        <v>#VALUE!</v>
      </c>
      <c r="AB13" s="5" t="e">
        <f t="shared" si="73"/>
        <v>#VALUE!</v>
      </c>
      <c r="AC13" s="5" t="e">
        <f t="shared" si="74"/>
        <v>#VALUE!</v>
      </c>
      <c r="AD13" s="5" t="e">
        <f t="shared" si="75"/>
        <v>#VALUE!</v>
      </c>
      <c r="AE13" s="5" t="e">
        <f t="shared" si="76"/>
        <v>#VALUE!</v>
      </c>
      <c r="AF13" s="5" t="e">
        <f t="shared" si="77"/>
        <v>#VALUE!</v>
      </c>
      <c r="AG13" s="5" t="e">
        <f t="shared" si="78"/>
        <v>#VALUE!</v>
      </c>
      <c r="AH13" s="5" t="e">
        <f t="shared" si="79"/>
        <v>#VALUE!</v>
      </c>
      <c r="AI13" s="5" t="e">
        <f t="shared" si="80"/>
        <v>#VALUE!</v>
      </c>
      <c r="AJ13" s="5" t="e">
        <f t="shared" si="81"/>
        <v>#VALUE!</v>
      </c>
      <c r="AK13" s="5" t="e">
        <f t="shared" si="82"/>
        <v>#VALUE!</v>
      </c>
      <c r="AL13" s="5" t="e">
        <f t="shared" si="83"/>
        <v>#VALUE!</v>
      </c>
      <c r="AM13" s="5" t="e">
        <f t="shared" si="84"/>
        <v>#VALUE!</v>
      </c>
      <c r="AN13" s="5" t="e">
        <f t="shared" si="85"/>
        <v>#VALUE!</v>
      </c>
      <c r="AO13" s="5" t="e">
        <f t="shared" si="86"/>
        <v>#VALUE!</v>
      </c>
      <c r="AP13" s="5" t="e">
        <f t="shared" si="87"/>
        <v>#VALUE!</v>
      </c>
      <c r="AQ13" s="5" t="e">
        <f t="shared" si="88"/>
        <v>#VALUE!</v>
      </c>
      <c r="AR13" s="5" t="e">
        <f t="shared" si="89"/>
        <v>#VALUE!</v>
      </c>
      <c r="AS13" s="5" t="e">
        <f t="shared" si="90"/>
        <v>#VALUE!</v>
      </c>
      <c r="AT13" s="5" t="e">
        <f t="shared" si="91"/>
        <v>#VALUE!</v>
      </c>
      <c r="AU13" s="5" t="e">
        <f t="shared" si="92"/>
        <v>#VALUE!</v>
      </c>
      <c r="AV13" s="5" t="e">
        <f t="shared" si="93"/>
        <v>#VALUE!</v>
      </c>
      <c r="AW13" s="5" t="e">
        <f t="shared" si="94"/>
        <v>#VALUE!</v>
      </c>
      <c r="AX13" s="5" t="e">
        <f t="shared" si="95"/>
        <v>#VALUE!</v>
      </c>
      <c r="AY13" s="5" t="e">
        <f t="shared" si="96"/>
        <v>#VALUE!</v>
      </c>
      <c r="AZ13" s="5" t="e">
        <f t="shared" si="97"/>
        <v>#VALUE!</v>
      </c>
      <c r="BA13" s="5" t="e">
        <f t="shared" si="98"/>
        <v>#VALUE!</v>
      </c>
      <c r="BB13" s="5" t="e">
        <f t="shared" si="99"/>
        <v>#VALUE!</v>
      </c>
      <c r="BC13" s="5" t="e">
        <f t="shared" si="100"/>
        <v>#VALUE!</v>
      </c>
      <c r="BD13" s="5" t="e">
        <f t="shared" si="101"/>
        <v>#VALUE!</v>
      </c>
      <c r="BE13" s="5" t="e">
        <f t="shared" si="102"/>
        <v>#VALUE!</v>
      </c>
      <c r="BF13" s="5" t="e">
        <f t="shared" si="103"/>
        <v>#VALUE!</v>
      </c>
      <c r="BG13" s="5" t="e">
        <f t="shared" si="104"/>
        <v>#VALUE!</v>
      </c>
      <c r="BH13" s="5" t="e">
        <f t="shared" si="105"/>
        <v>#VALUE!</v>
      </c>
      <c r="BI13" s="5" t="e">
        <f t="shared" si="106"/>
        <v>#VALUE!</v>
      </c>
      <c r="BJ13" s="8" t="e">
        <f t="shared" si="107"/>
        <v>#VALUE!</v>
      </c>
      <c r="BK13" s="8" t="e">
        <f t="shared" si="108"/>
        <v>#VALUE!</v>
      </c>
      <c r="BL13" s="8" t="e">
        <f t="shared" si="109"/>
        <v>#VALUE!</v>
      </c>
      <c r="BM13" s="8" t="e">
        <f t="shared" si="110"/>
        <v>#VALUE!</v>
      </c>
      <c r="BN13" s="8" t="e">
        <f t="shared" si="111"/>
        <v>#VALUE!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 t="str">
        <f>VLOOKUP(A14,home!$A$2:$E$405,3,FALSE)</f>
        <v>Accrington</v>
      </c>
      <c r="F14">
        <f>VLOOKUP(B14,home!$B$2:$E$405,3,FALSE)</f>
        <v>1.0968</v>
      </c>
      <c r="G14">
        <f>VLOOKUP(C14,away!$B$2:$E$405,4,FALSE)</f>
        <v>0.871</v>
      </c>
      <c r="H14" t="str">
        <f>VLOOKUP(A14,away!$A$2:$E$405,3,FALSE)</f>
        <v>Accrington</v>
      </c>
      <c r="I14">
        <f>VLOOKUP(C14,away!$B$2:$E$405,3,FALSE)</f>
        <v>1.2290000000000001</v>
      </c>
      <c r="J14">
        <f>VLOOKUP(B14,home!$B$2:$E$405,4,FALSE)</f>
        <v>1.0924</v>
      </c>
      <c r="K14" s="3" t="e">
        <f t="shared" si="56"/>
        <v>#VALUE!</v>
      </c>
      <c r="L14" s="3" t="e">
        <f t="shared" si="57"/>
        <v>#VALUE!</v>
      </c>
      <c r="M14" s="5" t="e">
        <f t="shared" si="58"/>
        <v>#VALUE!</v>
      </c>
      <c r="N14" s="5" t="e">
        <f t="shared" si="59"/>
        <v>#VALUE!</v>
      </c>
      <c r="O14" s="5" t="e">
        <f t="shared" si="60"/>
        <v>#VALUE!</v>
      </c>
      <c r="P14" s="5" t="e">
        <f t="shared" si="61"/>
        <v>#VALUE!</v>
      </c>
      <c r="Q14" s="5" t="e">
        <f t="shared" si="62"/>
        <v>#VALUE!</v>
      </c>
      <c r="R14" s="5" t="e">
        <f t="shared" si="63"/>
        <v>#VALUE!</v>
      </c>
      <c r="S14" s="5" t="e">
        <f t="shared" si="64"/>
        <v>#VALUE!</v>
      </c>
      <c r="T14" s="5" t="e">
        <f t="shared" si="65"/>
        <v>#VALUE!</v>
      </c>
      <c r="U14" s="5" t="e">
        <f t="shared" si="66"/>
        <v>#VALUE!</v>
      </c>
      <c r="V14" s="5" t="e">
        <f t="shared" si="67"/>
        <v>#VALUE!</v>
      </c>
      <c r="W14" s="5" t="e">
        <f t="shared" si="68"/>
        <v>#VALUE!</v>
      </c>
      <c r="X14" s="5" t="e">
        <f t="shared" si="69"/>
        <v>#VALUE!</v>
      </c>
      <c r="Y14" s="5" t="e">
        <f t="shared" si="70"/>
        <v>#VALUE!</v>
      </c>
      <c r="Z14" s="5" t="e">
        <f t="shared" si="71"/>
        <v>#VALUE!</v>
      </c>
      <c r="AA14" s="5" t="e">
        <f t="shared" si="72"/>
        <v>#VALUE!</v>
      </c>
      <c r="AB14" s="5" t="e">
        <f t="shared" si="73"/>
        <v>#VALUE!</v>
      </c>
      <c r="AC14" s="5" t="e">
        <f t="shared" si="74"/>
        <v>#VALUE!</v>
      </c>
      <c r="AD14" s="5" t="e">
        <f t="shared" si="75"/>
        <v>#VALUE!</v>
      </c>
      <c r="AE14" s="5" t="e">
        <f t="shared" si="76"/>
        <v>#VALUE!</v>
      </c>
      <c r="AF14" s="5" t="e">
        <f t="shared" si="77"/>
        <v>#VALUE!</v>
      </c>
      <c r="AG14" s="5" t="e">
        <f t="shared" si="78"/>
        <v>#VALUE!</v>
      </c>
      <c r="AH14" s="5" t="e">
        <f t="shared" si="79"/>
        <v>#VALUE!</v>
      </c>
      <c r="AI14" s="5" t="e">
        <f t="shared" si="80"/>
        <v>#VALUE!</v>
      </c>
      <c r="AJ14" s="5" t="e">
        <f t="shared" si="81"/>
        <v>#VALUE!</v>
      </c>
      <c r="AK14" s="5" t="e">
        <f t="shared" si="82"/>
        <v>#VALUE!</v>
      </c>
      <c r="AL14" s="5" t="e">
        <f t="shared" si="83"/>
        <v>#VALUE!</v>
      </c>
      <c r="AM14" s="5" t="e">
        <f t="shared" si="84"/>
        <v>#VALUE!</v>
      </c>
      <c r="AN14" s="5" t="e">
        <f t="shared" si="85"/>
        <v>#VALUE!</v>
      </c>
      <c r="AO14" s="5" t="e">
        <f t="shared" si="86"/>
        <v>#VALUE!</v>
      </c>
      <c r="AP14" s="5" t="e">
        <f t="shared" si="87"/>
        <v>#VALUE!</v>
      </c>
      <c r="AQ14" s="5" t="e">
        <f t="shared" si="88"/>
        <v>#VALUE!</v>
      </c>
      <c r="AR14" s="5" t="e">
        <f t="shared" si="89"/>
        <v>#VALUE!</v>
      </c>
      <c r="AS14" s="5" t="e">
        <f t="shared" si="90"/>
        <v>#VALUE!</v>
      </c>
      <c r="AT14" s="5" t="e">
        <f t="shared" si="91"/>
        <v>#VALUE!</v>
      </c>
      <c r="AU14" s="5" t="e">
        <f t="shared" si="92"/>
        <v>#VALUE!</v>
      </c>
      <c r="AV14" s="5" t="e">
        <f t="shared" si="93"/>
        <v>#VALUE!</v>
      </c>
      <c r="AW14" s="5" t="e">
        <f t="shared" si="94"/>
        <v>#VALUE!</v>
      </c>
      <c r="AX14" s="5" t="e">
        <f t="shared" si="95"/>
        <v>#VALUE!</v>
      </c>
      <c r="AY14" s="5" t="e">
        <f t="shared" si="96"/>
        <v>#VALUE!</v>
      </c>
      <c r="AZ14" s="5" t="e">
        <f t="shared" si="97"/>
        <v>#VALUE!</v>
      </c>
      <c r="BA14" s="5" t="e">
        <f t="shared" si="98"/>
        <v>#VALUE!</v>
      </c>
      <c r="BB14" s="5" t="e">
        <f t="shared" si="99"/>
        <v>#VALUE!</v>
      </c>
      <c r="BC14" s="5" t="e">
        <f t="shared" si="100"/>
        <v>#VALUE!</v>
      </c>
      <c r="BD14" s="5" t="e">
        <f t="shared" si="101"/>
        <v>#VALUE!</v>
      </c>
      <c r="BE14" s="5" t="e">
        <f t="shared" si="102"/>
        <v>#VALUE!</v>
      </c>
      <c r="BF14" s="5" t="e">
        <f t="shared" si="103"/>
        <v>#VALUE!</v>
      </c>
      <c r="BG14" s="5" t="e">
        <f t="shared" si="104"/>
        <v>#VALUE!</v>
      </c>
      <c r="BH14" s="5" t="e">
        <f t="shared" si="105"/>
        <v>#VALUE!</v>
      </c>
      <c r="BI14" s="5" t="e">
        <f t="shared" si="106"/>
        <v>#VALUE!</v>
      </c>
      <c r="BJ14" s="8" t="e">
        <f t="shared" si="107"/>
        <v>#VALUE!</v>
      </c>
      <c r="BK14" s="8" t="e">
        <f t="shared" si="108"/>
        <v>#VALUE!</v>
      </c>
      <c r="BL14" s="8" t="e">
        <f t="shared" si="109"/>
        <v>#VALUE!</v>
      </c>
      <c r="BM14" s="8" t="e">
        <f t="shared" si="110"/>
        <v>#VALUE!</v>
      </c>
      <c r="BN14" s="8" t="e">
        <f t="shared" si="111"/>
        <v>#VALUE!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 t="str">
        <f>VLOOKUP(A15,home!$A$2:$E$405,3,FALSE)</f>
        <v>Accrington</v>
      </c>
      <c r="F15">
        <f>VLOOKUP(B15,home!$B$2:$E$405,3,FALSE)</f>
        <v>1.0323</v>
      </c>
      <c r="G15">
        <f>VLOOKUP(C15,away!$B$2:$E$405,4,FALSE)</f>
        <v>1.1613</v>
      </c>
      <c r="H15" t="str">
        <f>VLOOKUP(A15,away!$A$2:$E$405,3,FALSE)</f>
        <v>Accrington</v>
      </c>
      <c r="I15">
        <f>VLOOKUP(C15,away!$B$2:$E$405,3,FALSE)</f>
        <v>1.1607000000000001</v>
      </c>
      <c r="J15">
        <f>VLOOKUP(B15,home!$B$2:$E$405,4,FALSE)</f>
        <v>0.47789999999999999</v>
      </c>
      <c r="K15" s="3" t="e">
        <f t="shared" si="56"/>
        <v>#VALUE!</v>
      </c>
      <c r="L15" s="3" t="e">
        <f t="shared" si="57"/>
        <v>#VALUE!</v>
      </c>
      <c r="M15" s="5" t="e">
        <f t="shared" si="58"/>
        <v>#VALUE!</v>
      </c>
      <c r="N15" s="5" t="e">
        <f t="shared" si="59"/>
        <v>#VALUE!</v>
      </c>
      <c r="O15" s="5" t="e">
        <f t="shared" si="60"/>
        <v>#VALUE!</v>
      </c>
      <c r="P15" s="5" t="e">
        <f t="shared" si="61"/>
        <v>#VALUE!</v>
      </c>
      <c r="Q15" s="5" t="e">
        <f t="shared" si="62"/>
        <v>#VALUE!</v>
      </c>
      <c r="R15" s="5" t="e">
        <f t="shared" si="63"/>
        <v>#VALUE!</v>
      </c>
      <c r="S15" s="5" t="e">
        <f t="shared" si="64"/>
        <v>#VALUE!</v>
      </c>
      <c r="T15" s="5" t="e">
        <f t="shared" si="65"/>
        <v>#VALUE!</v>
      </c>
      <c r="U15" s="5" t="e">
        <f t="shared" si="66"/>
        <v>#VALUE!</v>
      </c>
      <c r="V15" s="5" t="e">
        <f t="shared" si="67"/>
        <v>#VALUE!</v>
      </c>
      <c r="W15" s="5" t="e">
        <f t="shared" si="68"/>
        <v>#VALUE!</v>
      </c>
      <c r="X15" s="5" t="e">
        <f t="shared" si="69"/>
        <v>#VALUE!</v>
      </c>
      <c r="Y15" s="5" t="e">
        <f t="shared" si="70"/>
        <v>#VALUE!</v>
      </c>
      <c r="Z15" s="5" t="e">
        <f t="shared" si="71"/>
        <v>#VALUE!</v>
      </c>
      <c r="AA15" s="5" t="e">
        <f t="shared" si="72"/>
        <v>#VALUE!</v>
      </c>
      <c r="AB15" s="5" t="e">
        <f t="shared" si="73"/>
        <v>#VALUE!</v>
      </c>
      <c r="AC15" s="5" t="e">
        <f t="shared" si="74"/>
        <v>#VALUE!</v>
      </c>
      <c r="AD15" s="5" t="e">
        <f t="shared" si="75"/>
        <v>#VALUE!</v>
      </c>
      <c r="AE15" s="5" t="e">
        <f t="shared" si="76"/>
        <v>#VALUE!</v>
      </c>
      <c r="AF15" s="5" t="e">
        <f t="shared" si="77"/>
        <v>#VALUE!</v>
      </c>
      <c r="AG15" s="5" t="e">
        <f t="shared" si="78"/>
        <v>#VALUE!</v>
      </c>
      <c r="AH15" s="5" t="e">
        <f t="shared" si="79"/>
        <v>#VALUE!</v>
      </c>
      <c r="AI15" s="5" t="e">
        <f t="shared" si="80"/>
        <v>#VALUE!</v>
      </c>
      <c r="AJ15" s="5" t="e">
        <f t="shared" si="81"/>
        <v>#VALUE!</v>
      </c>
      <c r="AK15" s="5" t="e">
        <f t="shared" si="82"/>
        <v>#VALUE!</v>
      </c>
      <c r="AL15" s="5" t="e">
        <f t="shared" si="83"/>
        <v>#VALUE!</v>
      </c>
      <c r="AM15" s="5" t="e">
        <f t="shared" si="84"/>
        <v>#VALUE!</v>
      </c>
      <c r="AN15" s="5" t="e">
        <f t="shared" si="85"/>
        <v>#VALUE!</v>
      </c>
      <c r="AO15" s="5" t="e">
        <f t="shared" si="86"/>
        <v>#VALUE!</v>
      </c>
      <c r="AP15" s="5" t="e">
        <f t="shared" si="87"/>
        <v>#VALUE!</v>
      </c>
      <c r="AQ15" s="5" t="e">
        <f t="shared" si="88"/>
        <v>#VALUE!</v>
      </c>
      <c r="AR15" s="5" t="e">
        <f t="shared" si="89"/>
        <v>#VALUE!</v>
      </c>
      <c r="AS15" s="5" t="e">
        <f t="shared" si="90"/>
        <v>#VALUE!</v>
      </c>
      <c r="AT15" s="5" t="e">
        <f t="shared" si="91"/>
        <v>#VALUE!</v>
      </c>
      <c r="AU15" s="5" t="e">
        <f t="shared" si="92"/>
        <v>#VALUE!</v>
      </c>
      <c r="AV15" s="5" t="e">
        <f t="shared" si="93"/>
        <v>#VALUE!</v>
      </c>
      <c r="AW15" s="5" t="e">
        <f t="shared" si="94"/>
        <v>#VALUE!</v>
      </c>
      <c r="AX15" s="5" t="e">
        <f t="shared" si="95"/>
        <v>#VALUE!</v>
      </c>
      <c r="AY15" s="5" t="e">
        <f t="shared" si="96"/>
        <v>#VALUE!</v>
      </c>
      <c r="AZ15" s="5" t="e">
        <f t="shared" si="97"/>
        <v>#VALUE!</v>
      </c>
      <c r="BA15" s="5" t="e">
        <f t="shared" si="98"/>
        <v>#VALUE!</v>
      </c>
      <c r="BB15" s="5" t="e">
        <f t="shared" si="99"/>
        <v>#VALUE!</v>
      </c>
      <c r="BC15" s="5" t="e">
        <f t="shared" si="100"/>
        <v>#VALUE!</v>
      </c>
      <c r="BD15" s="5" t="e">
        <f t="shared" si="101"/>
        <v>#VALUE!</v>
      </c>
      <c r="BE15" s="5" t="e">
        <f t="shared" si="102"/>
        <v>#VALUE!</v>
      </c>
      <c r="BF15" s="5" t="e">
        <f t="shared" si="103"/>
        <v>#VALUE!</v>
      </c>
      <c r="BG15" s="5" t="e">
        <f t="shared" si="104"/>
        <v>#VALUE!</v>
      </c>
      <c r="BH15" s="5" t="e">
        <f t="shared" si="105"/>
        <v>#VALUE!</v>
      </c>
      <c r="BI15" s="5" t="e">
        <f t="shared" si="106"/>
        <v>#VALUE!</v>
      </c>
      <c r="BJ15" s="8" t="e">
        <f t="shared" si="107"/>
        <v>#VALUE!</v>
      </c>
      <c r="BK15" s="8" t="e">
        <f t="shared" si="108"/>
        <v>#VALUE!</v>
      </c>
      <c r="BL15" s="8" t="e">
        <f t="shared" si="109"/>
        <v>#VALUE!</v>
      </c>
      <c r="BM15" s="8" t="e">
        <f t="shared" si="110"/>
        <v>#VALUE!</v>
      </c>
      <c r="BN15" s="8" t="e">
        <f t="shared" si="111"/>
        <v>#VALUE!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 t="str">
        <f>VLOOKUP(A16,home!$A$2:$E$405,3,FALSE)</f>
        <v>Accrington</v>
      </c>
      <c r="F16">
        <f>VLOOKUP(B16,home!$B$2:$E$405,3,FALSE)</f>
        <v>1.1291</v>
      </c>
      <c r="G16">
        <f>VLOOKUP(C16,away!$B$2:$E$405,4,FALSE)</f>
        <v>0.9355</v>
      </c>
      <c r="H16" t="str">
        <f>VLOOKUP(A16,away!$A$2:$E$405,3,FALSE)</f>
        <v>Accrington</v>
      </c>
      <c r="I16">
        <f>VLOOKUP(C16,away!$B$2:$E$405,3,FALSE)</f>
        <v>0.78520000000000001</v>
      </c>
      <c r="J16">
        <f>VLOOKUP(B16,home!$B$2:$E$405,4,FALSE)</f>
        <v>1.0241</v>
      </c>
      <c r="K16" s="3" t="e">
        <f t="shared" si="56"/>
        <v>#VALUE!</v>
      </c>
      <c r="L16" s="3" t="e">
        <f t="shared" si="57"/>
        <v>#VALUE!</v>
      </c>
      <c r="M16" s="5" t="e">
        <f t="shared" si="58"/>
        <v>#VALUE!</v>
      </c>
      <c r="N16" s="5" t="e">
        <f t="shared" si="59"/>
        <v>#VALUE!</v>
      </c>
      <c r="O16" s="5" t="e">
        <f t="shared" si="60"/>
        <v>#VALUE!</v>
      </c>
      <c r="P16" s="5" t="e">
        <f t="shared" si="61"/>
        <v>#VALUE!</v>
      </c>
      <c r="Q16" s="5" t="e">
        <f t="shared" si="62"/>
        <v>#VALUE!</v>
      </c>
      <c r="R16" s="5" t="e">
        <f t="shared" si="63"/>
        <v>#VALUE!</v>
      </c>
      <c r="S16" s="5" t="e">
        <f t="shared" si="64"/>
        <v>#VALUE!</v>
      </c>
      <c r="T16" s="5" t="e">
        <f t="shared" si="65"/>
        <v>#VALUE!</v>
      </c>
      <c r="U16" s="5" t="e">
        <f t="shared" si="66"/>
        <v>#VALUE!</v>
      </c>
      <c r="V16" s="5" t="e">
        <f t="shared" si="67"/>
        <v>#VALUE!</v>
      </c>
      <c r="W16" s="5" t="e">
        <f t="shared" si="68"/>
        <v>#VALUE!</v>
      </c>
      <c r="X16" s="5" t="e">
        <f t="shared" si="69"/>
        <v>#VALUE!</v>
      </c>
      <c r="Y16" s="5" t="e">
        <f t="shared" si="70"/>
        <v>#VALUE!</v>
      </c>
      <c r="Z16" s="5" t="e">
        <f t="shared" si="71"/>
        <v>#VALUE!</v>
      </c>
      <c r="AA16" s="5" t="e">
        <f t="shared" si="72"/>
        <v>#VALUE!</v>
      </c>
      <c r="AB16" s="5" t="e">
        <f t="shared" si="73"/>
        <v>#VALUE!</v>
      </c>
      <c r="AC16" s="5" t="e">
        <f t="shared" si="74"/>
        <v>#VALUE!</v>
      </c>
      <c r="AD16" s="5" t="e">
        <f t="shared" si="75"/>
        <v>#VALUE!</v>
      </c>
      <c r="AE16" s="5" t="e">
        <f t="shared" si="76"/>
        <v>#VALUE!</v>
      </c>
      <c r="AF16" s="5" t="e">
        <f t="shared" si="77"/>
        <v>#VALUE!</v>
      </c>
      <c r="AG16" s="5" t="e">
        <f t="shared" si="78"/>
        <v>#VALUE!</v>
      </c>
      <c r="AH16" s="5" t="e">
        <f t="shared" si="79"/>
        <v>#VALUE!</v>
      </c>
      <c r="AI16" s="5" t="e">
        <f t="shared" si="80"/>
        <v>#VALUE!</v>
      </c>
      <c r="AJ16" s="5" t="e">
        <f t="shared" si="81"/>
        <v>#VALUE!</v>
      </c>
      <c r="AK16" s="5" t="e">
        <f t="shared" si="82"/>
        <v>#VALUE!</v>
      </c>
      <c r="AL16" s="5" t="e">
        <f t="shared" si="83"/>
        <v>#VALUE!</v>
      </c>
      <c r="AM16" s="5" t="e">
        <f t="shared" si="84"/>
        <v>#VALUE!</v>
      </c>
      <c r="AN16" s="5" t="e">
        <f t="shared" si="85"/>
        <v>#VALUE!</v>
      </c>
      <c r="AO16" s="5" t="e">
        <f t="shared" si="86"/>
        <v>#VALUE!</v>
      </c>
      <c r="AP16" s="5" t="e">
        <f t="shared" si="87"/>
        <v>#VALUE!</v>
      </c>
      <c r="AQ16" s="5" t="e">
        <f t="shared" si="88"/>
        <v>#VALUE!</v>
      </c>
      <c r="AR16" s="5" t="e">
        <f t="shared" si="89"/>
        <v>#VALUE!</v>
      </c>
      <c r="AS16" s="5" t="e">
        <f t="shared" si="90"/>
        <v>#VALUE!</v>
      </c>
      <c r="AT16" s="5" t="e">
        <f t="shared" si="91"/>
        <v>#VALUE!</v>
      </c>
      <c r="AU16" s="5" t="e">
        <f t="shared" si="92"/>
        <v>#VALUE!</v>
      </c>
      <c r="AV16" s="5" t="e">
        <f t="shared" si="93"/>
        <v>#VALUE!</v>
      </c>
      <c r="AW16" s="5" t="e">
        <f t="shared" si="94"/>
        <v>#VALUE!</v>
      </c>
      <c r="AX16" s="5" t="e">
        <f t="shared" si="95"/>
        <v>#VALUE!</v>
      </c>
      <c r="AY16" s="5" t="e">
        <f t="shared" si="96"/>
        <v>#VALUE!</v>
      </c>
      <c r="AZ16" s="5" t="e">
        <f t="shared" si="97"/>
        <v>#VALUE!</v>
      </c>
      <c r="BA16" s="5" t="e">
        <f t="shared" si="98"/>
        <v>#VALUE!</v>
      </c>
      <c r="BB16" s="5" t="e">
        <f t="shared" si="99"/>
        <v>#VALUE!</v>
      </c>
      <c r="BC16" s="5" t="e">
        <f t="shared" si="100"/>
        <v>#VALUE!</v>
      </c>
      <c r="BD16" s="5" t="e">
        <f t="shared" si="101"/>
        <v>#VALUE!</v>
      </c>
      <c r="BE16" s="5" t="e">
        <f t="shared" si="102"/>
        <v>#VALUE!</v>
      </c>
      <c r="BF16" s="5" t="e">
        <f t="shared" si="103"/>
        <v>#VALUE!</v>
      </c>
      <c r="BG16" s="5" t="e">
        <f t="shared" si="104"/>
        <v>#VALUE!</v>
      </c>
      <c r="BH16" s="5" t="e">
        <f t="shared" si="105"/>
        <v>#VALUE!</v>
      </c>
      <c r="BI16" s="5" t="e">
        <f t="shared" si="106"/>
        <v>#VALUE!</v>
      </c>
      <c r="BJ16" s="8" t="e">
        <f t="shared" si="107"/>
        <v>#VALUE!</v>
      </c>
      <c r="BK16" s="8" t="e">
        <f t="shared" si="108"/>
        <v>#VALUE!</v>
      </c>
      <c r="BL16" s="8" t="e">
        <f t="shared" si="109"/>
        <v>#VALUE!</v>
      </c>
      <c r="BM16" s="8" t="e">
        <f t="shared" si="110"/>
        <v>#VALUE!</v>
      </c>
      <c r="BN16" s="8" t="e">
        <f t="shared" si="111"/>
        <v>#VALUE!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 t="str">
        <f>VLOOKUP(A17,home!$A$2:$E$405,3,FALSE)</f>
        <v>Accrington</v>
      </c>
      <c r="F17">
        <f>VLOOKUP(B17,home!$B$2:$E$405,3,FALSE)</f>
        <v>0.6452</v>
      </c>
      <c r="G17">
        <f>VLOOKUP(C17,away!$B$2:$E$405,4,FALSE)</f>
        <v>1.3226</v>
      </c>
      <c r="H17" t="str">
        <f>VLOOKUP(A17,away!$A$2:$E$405,3,FALSE)</f>
        <v>Accrington</v>
      </c>
      <c r="I17">
        <f>VLOOKUP(C17,away!$B$2:$E$405,3,FALSE)</f>
        <v>0.751</v>
      </c>
      <c r="J17">
        <f>VLOOKUP(B17,home!$B$2:$E$405,4,FALSE)</f>
        <v>0.88759999999999994</v>
      </c>
      <c r="K17" s="3" t="e">
        <f t="shared" si="56"/>
        <v>#VALUE!</v>
      </c>
      <c r="L17" s="3" t="e">
        <f t="shared" si="57"/>
        <v>#VALUE!</v>
      </c>
      <c r="M17" s="5" t="e">
        <f t="shared" si="58"/>
        <v>#VALUE!</v>
      </c>
      <c r="N17" s="5" t="e">
        <f t="shared" si="59"/>
        <v>#VALUE!</v>
      </c>
      <c r="O17" s="5" t="e">
        <f t="shared" si="60"/>
        <v>#VALUE!</v>
      </c>
      <c r="P17" s="5" t="e">
        <f t="shared" si="61"/>
        <v>#VALUE!</v>
      </c>
      <c r="Q17" s="5" t="e">
        <f t="shared" si="62"/>
        <v>#VALUE!</v>
      </c>
      <c r="R17" s="5" t="e">
        <f t="shared" si="63"/>
        <v>#VALUE!</v>
      </c>
      <c r="S17" s="5" t="e">
        <f t="shared" si="64"/>
        <v>#VALUE!</v>
      </c>
      <c r="T17" s="5" t="e">
        <f t="shared" si="65"/>
        <v>#VALUE!</v>
      </c>
      <c r="U17" s="5" t="e">
        <f t="shared" si="66"/>
        <v>#VALUE!</v>
      </c>
      <c r="V17" s="5" t="e">
        <f t="shared" si="67"/>
        <v>#VALUE!</v>
      </c>
      <c r="W17" s="5" t="e">
        <f t="shared" si="68"/>
        <v>#VALUE!</v>
      </c>
      <c r="X17" s="5" t="e">
        <f t="shared" si="69"/>
        <v>#VALUE!</v>
      </c>
      <c r="Y17" s="5" t="e">
        <f t="shared" si="70"/>
        <v>#VALUE!</v>
      </c>
      <c r="Z17" s="5" t="e">
        <f t="shared" si="71"/>
        <v>#VALUE!</v>
      </c>
      <c r="AA17" s="5" t="e">
        <f t="shared" si="72"/>
        <v>#VALUE!</v>
      </c>
      <c r="AB17" s="5" t="e">
        <f t="shared" si="73"/>
        <v>#VALUE!</v>
      </c>
      <c r="AC17" s="5" t="e">
        <f t="shared" si="74"/>
        <v>#VALUE!</v>
      </c>
      <c r="AD17" s="5" t="e">
        <f t="shared" si="75"/>
        <v>#VALUE!</v>
      </c>
      <c r="AE17" s="5" t="e">
        <f t="shared" si="76"/>
        <v>#VALUE!</v>
      </c>
      <c r="AF17" s="5" t="e">
        <f t="shared" si="77"/>
        <v>#VALUE!</v>
      </c>
      <c r="AG17" s="5" t="e">
        <f t="shared" si="78"/>
        <v>#VALUE!</v>
      </c>
      <c r="AH17" s="5" t="e">
        <f t="shared" si="79"/>
        <v>#VALUE!</v>
      </c>
      <c r="AI17" s="5" t="e">
        <f t="shared" si="80"/>
        <v>#VALUE!</v>
      </c>
      <c r="AJ17" s="5" t="e">
        <f t="shared" si="81"/>
        <v>#VALUE!</v>
      </c>
      <c r="AK17" s="5" t="e">
        <f t="shared" si="82"/>
        <v>#VALUE!</v>
      </c>
      <c r="AL17" s="5" t="e">
        <f t="shared" si="83"/>
        <v>#VALUE!</v>
      </c>
      <c r="AM17" s="5" t="e">
        <f t="shared" si="84"/>
        <v>#VALUE!</v>
      </c>
      <c r="AN17" s="5" t="e">
        <f t="shared" si="85"/>
        <v>#VALUE!</v>
      </c>
      <c r="AO17" s="5" t="e">
        <f t="shared" si="86"/>
        <v>#VALUE!</v>
      </c>
      <c r="AP17" s="5" t="e">
        <f t="shared" si="87"/>
        <v>#VALUE!</v>
      </c>
      <c r="AQ17" s="5" t="e">
        <f t="shared" si="88"/>
        <v>#VALUE!</v>
      </c>
      <c r="AR17" s="5" t="e">
        <f t="shared" si="89"/>
        <v>#VALUE!</v>
      </c>
      <c r="AS17" s="5" t="e">
        <f t="shared" si="90"/>
        <v>#VALUE!</v>
      </c>
      <c r="AT17" s="5" t="e">
        <f t="shared" si="91"/>
        <v>#VALUE!</v>
      </c>
      <c r="AU17" s="5" t="e">
        <f t="shared" si="92"/>
        <v>#VALUE!</v>
      </c>
      <c r="AV17" s="5" t="e">
        <f t="shared" si="93"/>
        <v>#VALUE!</v>
      </c>
      <c r="AW17" s="5" t="e">
        <f t="shared" si="94"/>
        <v>#VALUE!</v>
      </c>
      <c r="AX17" s="5" t="e">
        <f t="shared" si="95"/>
        <v>#VALUE!</v>
      </c>
      <c r="AY17" s="5" t="e">
        <f t="shared" si="96"/>
        <v>#VALUE!</v>
      </c>
      <c r="AZ17" s="5" t="e">
        <f t="shared" si="97"/>
        <v>#VALUE!</v>
      </c>
      <c r="BA17" s="5" t="e">
        <f t="shared" si="98"/>
        <v>#VALUE!</v>
      </c>
      <c r="BB17" s="5" t="e">
        <f t="shared" si="99"/>
        <v>#VALUE!</v>
      </c>
      <c r="BC17" s="5" t="e">
        <f t="shared" si="100"/>
        <v>#VALUE!</v>
      </c>
      <c r="BD17" s="5" t="e">
        <f t="shared" si="101"/>
        <v>#VALUE!</v>
      </c>
      <c r="BE17" s="5" t="e">
        <f t="shared" si="102"/>
        <v>#VALUE!</v>
      </c>
      <c r="BF17" s="5" t="e">
        <f t="shared" si="103"/>
        <v>#VALUE!</v>
      </c>
      <c r="BG17" s="5" t="e">
        <f t="shared" si="104"/>
        <v>#VALUE!</v>
      </c>
      <c r="BH17" s="5" t="e">
        <f t="shared" si="105"/>
        <v>#VALUE!</v>
      </c>
      <c r="BI17" s="5" t="e">
        <f t="shared" si="106"/>
        <v>#VALUE!</v>
      </c>
      <c r="BJ17" s="8" t="e">
        <f t="shared" si="107"/>
        <v>#VALUE!</v>
      </c>
      <c r="BK17" s="8" t="e">
        <f t="shared" si="108"/>
        <v>#VALUE!</v>
      </c>
      <c r="BL17" s="8" t="e">
        <f t="shared" si="109"/>
        <v>#VALUE!</v>
      </c>
      <c r="BM17" s="8" t="e">
        <f t="shared" si="110"/>
        <v>#VALUE!</v>
      </c>
      <c r="BN17" s="8" t="e">
        <f t="shared" si="111"/>
        <v>#VALUE!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 t="str">
        <f>VLOOKUP(A18,home!$A$2:$E$405,3,FALSE)</f>
        <v>Accrington</v>
      </c>
      <c r="F18">
        <f>VLOOKUP(B18,home!$B$2:$E$405,3,FALSE)</f>
        <v>1.2581</v>
      </c>
      <c r="G18">
        <f>VLOOKUP(C18,away!$B$2:$E$405,4,FALSE)</f>
        <v>0.7742</v>
      </c>
      <c r="H18" t="str">
        <f>VLOOKUP(A18,away!$A$2:$E$405,3,FALSE)</f>
        <v>Accrington</v>
      </c>
      <c r="I18">
        <f>VLOOKUP(C18,away!$B$2:$E$405,3,FALSE)</f>
        <v>1.0583</v>
      </c>
      <c r="J18">
        <f>VLOOKUP(B18,home!$B$2:$E$405,4,FALSE)</f>
        <v>0.71689999999999998</v>
      </c>
      <c r="K18" s="3" t="e">
        <f t="shared" ref="K18:K81" si="112">E18*F18*G18</f>
        <v>#VALUE!</v>
      </c>
      <c r="L18" s="3" t="e">
        <f t="shared" ref="L18:L81" si="113">H18*I18*J18</f>
        <v>#VALUE!</v>
      </c>
      <c r="M18" s="5" t="e">
        <f t="shared" si="58"/>
        <v>#VALUE!</v>
      </c>
      <c r="N18" s="5" t="e">
        <f t="shared" si="59"/>
        <v>#VALUE!</v>
      </c>
      <c r="O18" s="5" t="e">
        <f t="shared" si="60"/>
        <v>#VALUE!</v>
      </c>
      <c r="P18" s="5" t="e">
        <f t="shared" si="61"/>
        <v>#VALUE!</v>
      </c>
      <c r="Q18" s="5" t="e">
        <f t="shared" si="62"/>
        <v>#VALUE!</v>
      </c>
      <c r="R18" s="5" t="e">
        <f t="shared" si="63"/>
        <v>#VALUE!</v>
      </c>
      <c r="S18" s="5" t="e">
        <f t="shared" si="64"/>
        <v>#VALUE!</v>
      </c>
      <c r="T18" s="5" t="e">
        <f t="shared" si="65"/>
        <v>#VALUE!</v>
      </c>
      <c r="U18" s="5" t="e">
        <f t="shared" si="66"/>
        <v>#VALUE!</v>
      </c>
      <c r="V18" s="5" t="e">
        <f t="shared" si="67"/>
        <v>#VALUE!</v>
      </c>
      <c r="W18" s="5" t="e">
        <f t="shared" si="68"/>
        <v>#VALUE!</v>
      </c>
      <c r="X18" s="5" t="e">
        <f t="shared" si="69"/>
        <v>#VALUE!</v>
      </c>
      <c r="Y18" s="5" t="e">
        <f t="shared" si="70"/>
        <v>#VALUE!</v>
      </c>
      <c r="Z18" s="5" t="e">
        <f t="shared" si="71"/>
        <v>#VALUE!</v>
      </c>
      <c r="AA18" s="5" t="e">
        <f t="shared" si="72"/>
        <v>#VALUE!</v>
      </c>
      <c r="AB18" s="5" t="e">
        <f t="shared" si="73"/>
        <v>#VALUE!</v>
      </c>
      <c r="AC18" s="5" t="e">
        <f t="shared" si="74"/>
        <v>#VALUE!</v>
      </c>
      <c r="AD18" s="5" t="e">
        <f t="shared" si="75"/>
        <v>#VALUE!</v>
      </c>
      <c r="AE18" s="5" t="e">
        <f t="shared" si="76"/>
        <v>#VALUE!</v>
      </c>
      <c r="AF18" s="5" t="e">
        <f t="shared" si="77"/>
        <v>#VALUE!</v>
      </c>
      <c r="AG18" s="5" t="e">
        <f t="shared" si="78"/>
        <v>#VALUE!</v>
      </c>
      <c r="AH18" s="5" t="e">
        <f t="shared" si="79"/>
        <v>#VALUE!</v>
      </c>
      <c r="AI18" s="5" t="e">
        <f t="shared" si="80"/>
        <v>#VALUE!</v>
      </c>
      <c r="AJ18" s="5" t="e">
        <f t="shared" si="81"/>
        <v>#VALUE!</v>
      </c>
      <c r="AK18" s="5" t="e">
        <f t="shared" si="82"/>
        <v>#VALUE!</v>
      </c>
      <c r="AL18" s="5" t="e">
        <f t="shared" si="83"/>
        <v>#VALUE!</v>
      </c>
      <c r="AM18" s="5" t="e">
        <f t="shared" si="84"/>
        <v>#VALUE!</v>
      </c>
      <c r="AN18" s="5" t="e">
        <f t="shared" si="85"/>
        <v>#VALUE!</v>
      </c>
      <c r="AO18" s="5" t="e">
        <f t="shared" si="86"/>
        <v>#VALUE!</v>
      </c>
      <c r="AP18" s="5" t="e">
        <f t="shared" si="87"/>
        <v>#VALUE!</v>
      </c>
      <c r="AQ18" s="5" t="e">
        <f t="shared" si="88"/>
        <v>#VALUE!</v>
      </c>
      <c r="AR18" s="5" t="e">
        <f t="shared" si="89"/>
        <v>#VALUE!</v>
      </c>
      <c r="AS18" s="5" t="e">
        <f t="shared" si="90"/>
        <v>#VALUE!</v>
      </c>
      <c r="AT18" s="5" t="e">
        <f t="shared" si="91"/>
        <v>#VALUE!</v>
      </c>
      <c r="AU18" s="5" t="e">
        <f t="shared" si="92"/>
        <v>#VALUE!</v>
      </c>
      <c r="AV18" s="5" t="e">
        <f t="shared" si="93"/>
        <v>#VALUE!</v>
      </c>
      <c r="AW18" s="5" t="e">
        <f t="shared" si="94"/>
        <v>#VALUE!</v>
      </c>
      <c r="AX18" s="5" t="e">
        <f t="shared" si="95"/>
        <v>#VALUE!</v>
      </c>
      <c r="AY18" s="5" t="e">
        <f t="shared" si="96"/>
        <v>#VALUE!</v>
      </c>
      <c r="AZ18" s="5" t="e">
        <f t="shared" si="97"/>
        <v>#VALUE!</v>
      </c>
      <c r="BA18" s="5" t="e">
        <f t="shared" si="98"/>
        <v>#VALUE!</v>
      </c>
      <c r="BB18" s="5" t="e">
        <f t="shared" si="99"/>
        <v>#VALUE!</v>
      </c>
      <c r="BC18" s="5" t="e">
        <f t="shared" si="100"/>
        <v>#VALUE!</v>
      </c>
      <c r="BD18" s="5" t="e">
        <f t="shared" si="101"/>
        <v>#VALUE!</v>
      </c>
      <c r="BE18" s="5" t="e">
        <f t="shared" si="102"/>
        <v>#VALUE!</v>
      </c>
      <c r="BF18" s="5" t="e">
        <f t="shared" si="103"/>
        <v>#VALUE!</v>
      </c>
      <c r="BG18" s="5" t="e">
        <f t="shared" si="104"/>
        <v>#VALUE!</v>
      </c>
      <c r="BH18" s="5" t="e">
        <f t="shared" si="105"/>
        <v>#VALUE!</v>
      </c>
      <c r="BI18" s="5" t="e">
        <f t="shared" si="106"/>
        <v>#VALUE!</v>
      </c>
      <c r="BJ18" s="8" t="e">
        <f t="shared" si="107"/>
        <v>#VALUE!</v>
      </c>
      <c r="BK18" s="8" t="e">
        <f t="shared" si="108"/>
        <v>#VALUE!</v>
      </c>
      <c r="BL18" s="8" t="e">
        <f t="shared" si="109"/>
        <v>#VALUE!</v>
      </c>
      <c r="BM18" s="8" t="e">
        <f t="shared" si="110"/>
        <v>#VALUE!</v>
      </c>
      <c r="BN18" s="8" t="e">
        <f t="shared" si="111"/>
        <v>#VALUE!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 t="str">
        <f>VLOOKUP(A19,home!$A$2:$E$405,3,FALSE)</f>
        <v>Accrington</v>
      </c>
      <c r="F19">
        <f>VLOOKUP(B19,home!$B$2:$E$405,3,FALSE)</f>
        <v>0.9032</v>
      </c>
      <c r="G19">
        <f>VLOOKUP(C19,away!$B$2:$E$405,4,FALSE)</f>
        <v>1.3549</v>
      </c>
      <c r="H19" t="str">
        <f>VLOOKUP(A19,away!$A$2:$E$405,3,FALSE)</f>
        <v>Accrington</v>
      </c>
      <c r="I19">
        <f>VLOOKUP(C19,away!$B$2:$E$405,3,FALSE)</f>
        <v>1.0924</v>
      </c>
      <c r="J19">
        <f>VLOOKUP(B19,home!$B$2:$E$405,4,FALSE)</f>
        <v>1.0583</v>
      </c>
      <c r="K19" s="3" t="e">
        <f t="shared" si="112"/>
        <v>#VALUE!</v>
      </c>
      <c r="L19" s="3" t="e">
        <f t="shared" si="113"/>
        <v>#VALUE!</v>
      </c>
      <c r="M19" s="5" t="e">
        <f t="shared" si="58"/>
        <v>#VALUE!</v>
      </c>
      <c r="N19" s="5" t="e">
        <f t="shared" si="59"/>
        <v>#VALUE!</v>
      </c>
      <c r="O19" s="5" t="e">
        <f t="shared" si="60"/>
        <v>#VALUE!</v>
      </c>
      <c r="P19" s="5" t="e">
        <f t="shared" si="61"/>
        <v>#VALUE!</v>
      </c>
      <c r="Q19" s="5" t="e">
        <f t="shared" si="62"/>
        <v>#VALUE!</v>
      </c>
      <c r="R19" s="5" t="e">
        <f t="shared" si="63"/>
        <v>#VALUE!</v>
      </c>
      <c r="S19" s="5" t="e">
        <f t="shared" si="64"/>
        <v>#VALUE!</v>
      </c>
      <c r="T19" s="5" t="e">
        <f t="shared" si="65"/>
        <v>#VALUE!</v>
      </c>
      <c r="U19" s="5" t="e">
        <f t="shared" si="66"/>
        <v>#VALUE!</v>
      </c>
      <c r="V19" s="5" t="e">
        <f t="shared" si="67"/>
        <v>#VALUE!</v>
      </c>
      <c r="W19" s="5" t="e">
        <f t="shared" si="68"/>
        <v>#VALUE!</v>
      </c>
      <c r="X19" s="5" t="e">
        <f t="shared" si="69"/>
        <v>#VALUE!</v>
      </c>
      <c r="Y19" s="5" t="e">
        <f t="shared" si="70"/>
        <v>#VALUE!</v>
      </c>
      <c r="Z19" s="5" t="e">
        <f t="shared" si="71"/>
        <v>#VALUE!</v>
      </c>
      <c r="AA19" s="5" t="e">
        <f t="shared" si="72"/>
        <v>#VALUE!</v>
      </c>
      <c r="AB19" s="5" t="e">
        <f t="shared" si="73"/>
        <v>#VALUE!</v>
      </c>
      <c r="AC19" s="5" t="e">
        <f t="shared" si="74"/>
        <v>#VALUE!</v>
      </c>
      <c r="AD19" s="5" t="e">
        <f t="shared" si="75"/>
        <v>#VALUE!</v>
      </c>
      <c r="AE19" s="5" t="e">
        <f t="shared" si="76"/>
        <v>#VALUE!</v>
      </c>
      <c r="AF19" s="5" t="e">
        <f t="shared" si="77"/>
        <v>#VALUE!</v>
      </c>
      <c r="AG19" s="5" t="e">
        <f t="shared" si="78"/>
        <v>#VALUE!</v>
      </c>
      <c r="AH19" s="5" t="e">
        <f t="shared" si="79"/>
        <v>#VALUE!</v>
      </c>
      <c r="AI19" s="5" t="e">
        <f t="shared" si="80"/>
        <v>#VALUE!</v>
      </c>
      <c r="AJ19" s="5" t="e">
        <f t="shared" si="81"/>
        <v>#VALUE!</v>
      </c>
      <c r="AK19" s="5" t="e">
        <f t="shared" si="82"/>
        <v>#VALUE!</v>
      </c>
      <c r="AL19" s="5" t="e">
        <f t="shared" si="83"/>
        <v>#VALUE!</v>
      </c>
      <c r="AM19" s="5" t="e">
        <f t="shared" si="84"/>
        <v>#VALUE!</v>
      </c>
      <c r="AN19" s="5" t="e">
        <f t="shared" si="85"/>
        <v>#VALUE!</v>
      </c>
      <c r="AO19" s="5" t="e">
        <f t="shared" si="86"/>
        <v>#VALUE!</v>
      </c>
      <c r="AP19" s="5" t="e">
        <f t="shared" si="87"/>
        <v>#VALUE!</v>
      </c>
      <c r="AQ19" s="5" t="e">
        <f t="shared" si="88"/>
        <v>#VALUE!</v>
      </c>
      <c r="AR19" s="5" t="e">
        <f t="shared" si="89"/>
        <v>#VALUE!</v>
      </c>
      <c r="AS19" s="5" t="e">
        <f t="shared" si="90"/>
        <v>#VALUE!</v>
      </c>
      <c r="AT19" s="5" t="e">
        <f t="shared" si="91"/>
        <v>#VALUE!</v>
      </c>
      <c r="AU19" s="5" t="e">
        <f t="shared" si="92"/>
        <v>#VALUE!</v>
      </c>
      <c r="AV19" s="5" t="e">
        <f t="shared" si="93"/>
        <v>#VALUE!</v>
      </c>
      <c r="AW19" s="5" t="e">
        <f t="shared" si="94"/>
        <v>#VALUE!</v>
      </c>
      <c r="AX19" s="5" t="e">
        <f t="shared" si="95"/>
        <v>#VALUE!</v>
      </c>
      <c r="AY19" s="5" t="e">
        <f t="shared" si="96"/>
        <v>#VALUE!</v>
      </c>
      <c r="AZ19" s="5" t="e">
        <f t="shared" si="97"/>
        <v>#VALUE!</v>
      </c>
      <c r="BA19" s="5" t="e">
        <f t="shared" si="98"/>
        <v>#VALUE!</v>
      </c>
      <c r="BB19" s="5" t="e">
        <f t="shared" si="99"/>
        <v>#VALUE!</v>
      </c>
      <c r="BC19" s="5" t="e">
        <f t="shared" si="100"/>
        <v>#VALUE!</v>
      </c>
      <c r="BD19" s="5" t="e">
        <f t="shared" si="101"/>
        <v>#VALUE!</v>
      </c>
      <c r="BE19" s="5" t="e">
        <f t="shared" si="102"/>
        <v>#VALUE!</v>
      </c>
      <c r="BF19" s="5" t="e">
        <f t="shared" si="103"/>
        <v>#VALUE!</v>
      </c>
      <c r="BG19" s="5" t="e">
        <f t="shared" si="104"/>
        <v>#VALUE!</v>
      </c>
      <c r="BH19" s="5" t="e">
        <f t="shared" si="105"/>
        <v>#VALUE!</v>
      </c>
      <c r="BI19" s="5" t="e">
        <f t="shared" si="106"/>
        <v>#VALUE!</v>
      </c>
      <c r="BJ19" s="8" t="e">
        <f t="shared" si="107"/>
        <v>#VALUE!</v>
      </c>
      <c r="BK19" s="8" t="e">
        <f t="shared" si="108"/>
        <v>#VALUE!</v>
      </c>
      <c r="BL19" s="8" t="e">
        <f t="shared" si="109"/>
        <v>#VALUE!</v>
      </c>
      <c r="BM19" s="8" t="e">
        <f t="shared" si="110"/>
        <v>#VALUE!</v>
      </c>
      <c r="BN19" s="8" t="e">
        <f t="shared" si="111"/>
        <v>#VALUE!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 t="str">
        <f>VLOOKUP(A20,home!$A$2:$E$405,3,FALSE)</f>
        <v>Accrington</v>
      </c>
      <c r="F20">
        <f>VLOOKUP(B20,home!$B$2:$E$405,3,FALSE)</f>
        <v>1.0323</v>
      </c>
      <c r="G20">
        <f>VLOOKUP(C20,away!$B$2:$E$405,4,FALSE)</f>
        <v>1.6452</v>
      </c>
      <c r="H20" t="str">
        <f>VLOOKUP(A20,away!$A$2:$E$405,3,FALSE)</f>
        <v>Accrington</v>
      </c>
      <c r="I20">
        <f>VLOOKUP(C20,away!$B$2:$E$405,3,FALSE)</f>
        <v>1.0241</v>
      </c>
      <c r="J20">
        <f>VLOOKUP(B20,home!$B$2:$E$405,4,FALSE)</f>
        <v>0.85350000000000004</v>
      </c>
      <c r="K20" s="3" t="e">
        <f t="shared" si="112"/>
        <v>#VALUE!</v>
      </c>
      <c r="L20" s="3" t="e">
        <f t="shared" si="113"/>
        <v>#VALUE!</v>
      </c>
      <c r="M20" s="5" t="e">
        <f t="shared" ref="M20:M83" si="114">_xlfn.POISSON.DIST(0,K20,FALSE) * _xlfn.POISSON.DIST(0,L20,FALSE)</f>
        <v>#VALUE!</v>
      </c>
      <c r="N20" s="5" t="e">
        <f t="shared" ref="N20:N83" si="115">_xlfn.POISSON.DIST(1,K20,FALSE) * _xlfn.POISSON.DIST(0,L20,FALSE)</f>
        <v>#VALUE!</v>
      </c>
      <c r="O20" s="5" t="e">
        <f t="shared" ref="O20:O83" si="116">_xlfn.POISSON.DIST(0,K20,FALSE) * _xlfn.POISSON.DIST(1,L20,FALSE)</f>
        <v>#VALUE!</v>
      </c>
      <c r="P20" s="5" t="e">
        <f t="shared" ref="P20:P83" si="117">_xlfn.POISSON.DIST(1,K20,FALSE) * _xlfn.POISSON.DIST(1,L20,FALSE)</f>
        <v>#VALUE!</v>
      </c>
      <c r="Q20" s="5" t="e">
        <f t="shared" ref="Q20:Q83" si="118">_xlfn.POISSON.DIST(2,K20,FALSE) * _xlfn.POISSON.DIST(0,L20,FALSE)</f>
        <v>#VALUE!</v>
      </c>
      <c r="R20" s="5" t="e">
        <f t="shared" ref="R20:R83" si="119">_xlfn.POISSON.DIST(0,K20,FALSE) * _xlfn.POISSON.DIST(2,L20,FALSE)</f>
        <v>#VALUE!</v>
      </c>
      <c r="S20" s="5" t="e">
        <f t="shared" ref="S20:S83" si="120">_xlfn.POISSON.DIST(2,K20,FALSE) * _xlfn.POISSON.DIST(2,L20,FALSE)</f>
        <v>#VALUE!</v>
      </c>
      <c r="T20" s="5" t="e">
        <f t="shared" ref="T20:T83" si="121">_xlfn.POISSON.DIST(2,K20,FALSE) * _xlfn.POISSON.DIST(1,L20,FALSE)</f>
        <v>#VALUE!</v>
      </c>
      <c r="U20" s="5" t="e">
        <f t="shared" ref="U20:U83" si="122">_xlfn.POISSON.DIST(1,K20,FALSE) * _xlfn.POISSON.DIST(2,L20,FALSE)</f>
        <v>#VALUE!</v>
      </c>
      <c r="V20" s="5" t="e">
        <f t="shared" ref="V20:V83" si="123">_xlfn.POISSON.DIST(3,K20,FALSE) * _xlfn.POISSON.DIST(3,L20,FALSE)</f>
        <v>#VALUE!</v>
      </c>
      <c r="W20" s="5" t="e">
        <f t="shared" ref="W20:W83" si="124">_xlfn.POISSON.DIST(3,K20,FALSE) * _xlfn.POISSON.DIST(0,L20,FALSE)</f>
        <v>#VALUE!</v>
      </c>
      <c r="X20" s="5" t="e">
        <f t="shared" ref="X20:X83" si="125">_xlfn.POISSON.DIST(3,K20,FALSE) * _xlfn.POISSON.DIST(1,L20,FALSE)</f>
        <v>#VALUE!</v>
      </c>
      <c r="Y20" s="5" t="e">
        <f t="shared" ref="Y20:Y83" si="126">_xlfn.POISSON.DIST(3,K20,FALSE) * _xlfn.POISSON.DIST(2,L20,FALSE)</f>
        <v>#VALUE!</v>
      </c>
      <c r="Z20" s="5" t="e">
        <f t="shared" ref="Z20:Z83" si="127">_xlfn.POISSON.DIST(0,K20,FALSE) * _xlfn.POISSON.DIST(3,L20,FALSE)</f>
        <v>#VALUE!</v>
      </c>
      <c r="AA20" s="5" t="e">
        <f t="shared" ref="AA20:AA83" si="128">_xlfn.POISSON.DIST(1,K20,FALSE) * _xlfn.POISSON.DIST(3,L20,FALSE)</f>
        <v>#VALUE!</v>
      </c>
      <c r="AB20" s="5" t="e">
        <f t="shared" ref="AB20:AB83" si="129">_xlfn.POISSON.DIST(2,K20,FALSE) * _xlfn.POISSON.DIST(3,L20,FALSE)</f>
        <v>#VALUE!</v>
      </c>
      <c r="AC20" s="5" t="e">
        <f t="shared" ref="AC20:AC83" si="130">_xlfn.POISSON.DIST(4,K20,FALSE) * _xlfn.POISSON.DIST(4,L20,FALSE)</f>
        <v>#VALUE!</v>
      </c>
      <c r="AD20" s="5" t="e">
        <f t="shared" ref="AD20:AD83" si="131">_xlfn.POISSON.DIST(4,K20,FALSE) * _xlfn.POISSON.DIST(0,L20,FALSE)</f>
        <v>#VALUE!</v>
      </c>
      <c r="AE20" s="5" t="e">
        <f t="shared" ref="AE20:AE83" si="132">_xlfn.POISSON.DIST(4,K20,FALSE) * _xlfn.POISSON.DIST(1,L20,FALSE)</f>
        <v>#VALUE!</v>
      </c>
      <c r="AF20" s="5" t="e">
        <f t="shared" ref="AF20:AF83" si="133">_xlfn.POISSON.DIST(4,K20,FALSE) * _xlfn.POISSON.DIST(2,L20,FALSE)</f>
        <v>#VALUE!</v>
      </c>
      <c r="AG20" s="5" t="e">
        <f t="shared" ref="AG20:AG83" si="134">_xlfn.POISSON.DIST(4,K20,FALSE) * _xlfn.POISSON.DIST(3,L20,FALSE)</f>
        <v>#VALUE!</v>
      </c>
      <c r="AH20" s="5" t="e">
        <f t="shared" ref="AH20:AH83" si="135">_xlfn.POISSON.DIST(0,K20,FALSE) * _xlfn.POISSON.DIST(4,L20,FALSE)</f>
        <v>#VALUE!</v>
      </c>
      <c r="AI20" s="5" t="e">
        <f t="shared" ref="AI20:AI83" si="136">_xlfn.POISSON.DIST(1,K20,FALSE) * _xlfn.POISSON.DIST(4,L20,FALSE)</f>
        <v>#VALUE!</v>
      </c>
      <c r="AJ20" s="5" t="e">
        <f t="shared" ref="AJ20:AJ83" si="137">_xlfn.POISSON.DIST(2,K20,FALSE) * _xlfn.POISSON.DIST(4,L20,FALSE)</f>
        <v>#VALUE!</v>
      </c>
      <c r="AK20" s="5" t="e">
        <f t="shared" ref="AK20:AK83" si="138">_xlfn.POISSON.DIST(3,K20,FALSE) * _xlfn.POISSON.DIST(4,L20,FALSE)</f>
        <v>#VALUE!</v>
      </c>
      <c r="AL20" s="5" t="e">
        <f t="shared" ref="AL20:AL83" si="139">_xlfn.POISSON.DIST(5,K20,FALSE) * _xlfn.POISSON.DIST(5,L20,FALSE)</f>
        <v>#VALUE!</v>
      </c>
      <c r="AM20" s="5" t="e">
        <f t="shared" ref="AM20:AM83" si="140">_xlfn.POISSON.DIST(5,K20,FALSE) * _xlfn.POISSON.DIST(0,L20,FALSE)</f>
        <v>#VALUE!</v>
      </c>
      <c r="AN20" s="5" t="e">
        <f t="shared" ref="AN20:AN83" si="141">_xlfn.POISSON.DIST(5,K20,FALSE) * _xlfn.POISSON.DIST(1,L20,FALSE)</f>
        <v>#VALUE!</v>
      </c>
      <c r="AO20" s="5" t="e">
        <f t="shared" ref="AO20:AO83" si="142">_xlfn.POISSON.DIST(5,K20,FALSE) * _xlfn.POISSON.DIST(2,L20,FALSE)</f>
        <v>#VALUE!</v>
      </c>
      <c r="AP20" s="5" t="e">
        <f t="shared" ref="AP20:AP83" si="143">_xlfn.POISSON.DIST(5,K20,FALSE) * _xlfn.POISSON.DIST(3,L20,FALSE)</f>
        <v>#VALUE!</v>
      </c>
      <c r="AQ20" s="5" t="e">
        <f t="shared" ref="AQ20:AQ83" si="144">_xlfn.POISSON.DIST(5,K20,FALSE) * _xlfn.POISSON.DIST(4,L20,FALSE)</f>
        <v>#VALUE!</v>
      </c>
      <c r="AR20" s="5" t="e">
        <f t="shared" ref="AR20:AR83" si="145">_xlfn.POISSON.DIST(0,K20,FALSE) * _xlfn.POISSON.DIST(5,L20,FALSE)</f>
        <v>#VALUE!</v>
      </c>
      <c r="AS20" s="5" t="e">
        <f t="shared" ref="AS20:AS83" si="146">_xlfn.POISSON.DIST(1,K20,FALSE) * _xlfn.POISSON.DIST(5,L20,FALSE)</f>
        <v>#VALUE!</v>
      </c>
      <c r="AT20" s="5" t="e">
        <f t="shared" ref="AT20:AT83" si="147">_xlfn.POISSON.DIST(2,K20,FALSE) * _xlfn.POISSON.DIST(5,L20,FALSE)</f>
        <v>#VALUE!</v>
      </c>
      <c r="AU20" s="5" t="e">
        <f t="shared" ref="AU20:AU83" si="148">_xlfn.POISSON.DIST(3,K20,FALSE) * _xlfn.POISSON.DIST(5,L20,FALSE)</f>
        <v>#VALUE!</v>
      </c>
      <c r="AV20" s="5" t="e">
        <f t="shared" ref="AV20:AV83" si="149">_xlfn.POISSON.DIST(4,K20,FALSE) * _xlfn.POISSON.DIST(5,L20,FALSE)</f>
        <v>#VALUE!</v>
      </c>
      <c r="AW20" s="5" t="e">
        <f t="shared" ref="AW20:AW83" si="150">_xlfn.POISSON.DIST(6,K20,FALSE) * _xlfn.POISSON.DIST(6,L20,FALSE)</f>
        <v>#VALUE!</v>
      </c>
      <c r="AX20" s="5" t="e">
        <f t="shared" ref="AX20:AX83" si="151">_xlfn.POISSON.DIST(6,K20,FALSE) * _xlfn.POISSON.DIST(0,L20,FALSE)</f>
        <v>#VALUE!</v>
      </c>
      <c r="AY20" s="5" t="e">
        <f t="shared" ref="AY20:AY83" si="152">_xlfn.POISSON.DIST(6,K20,FALSE) * _xlfn.POISSON.DIST(1,L20,FALSE)</f>
        <v>#VALUE!</v>
      </c>
      <c r="AZ20" s="5" t="e">
        <f t="shared" ref="AZ20:AZ83" si="153">_xlfn.POISSON.DIST(6,K20,FALSE) * _xlfn.POISSON.DIST(2,L20,FALSE)</f>
        <v>#VALUE!</v>
      </c>
      <c r="BA20" s="5" t="e">
        <f t="shared" ref="BA20:BA83" si="154">_xlfn.POISSON.DIST(6,K20,FALSE) * _xlfn.POISSON.DIST(3,L20,FALSE)</f>
        <v>#VALUE!</v>
      </c>
      <c r="BB20" s="5" t="e">
        <f t="shared" ref="BB20:BB83" si="155">_xlfn.POISSON.DIST(6,K20,FALSE) * _xlfn.POISSON.DIST(4,L20,FALSE)</f>
        <v>#VALUE!</v>
      </c>
      <c r="BC20" s="5" t="e">
        <f t="shared" ref="BC20:BC83" si="156">_xlfn.POISSON.DIST(6,K20,FALSE) * _xlfn.POISSON.DIST(5,L20,FALSE)</f>
        <v>#VALUE!</v>
      </c>
      <c r="BD20" s="5" t="e">
        <f t="shared" ref="BD20:BD83" si="157">_xlfn.POISSON.DIST(0,K20,FALSE) * _xlfn.POISSON.DIST(6,L20,FALSE)</f>
        <v>#VALUE!</v>
      </c>
      <c r="BE20" s="5" t="e">
        <f t="shared" ref="BE20:BE83" si="158">_xlfn.POISSON.DIST(1,K20,FALSE) * _xlfn.POISSON.DIST(6,L20,FALSE)</f>
        <v>#VALUE!</v>
      </c>
      <c r="BF20" s="5" t="e">
        <f t="shared" ref="BF20:BF83" si="159">_xlfn.POISSON.DIST(2,K20,FALSE) * _xlfn.POISSON.DIST(6,L20,FALSE)</f>
        <v>#VALUE!</v>
      </c>
      <c r="BG20" s="5" t="e">
        <f t="shared" ref="BG20:BG83" si="160">_xlfn.POISSON.DIST(3,K20,FALSE) * _xlfn.POISSON.DIST(6,L20,FALSE)</f>
        <v>#VALUE!</v>
      </c>
      <c r="BH20" s="5" t="e">
        <f t="shared" ref="BH20:BH83" si="161">_xlfn.POISSON.DIST(4,K20,FALSE) * _xlfn.POISSON.DIST(6,L20,FALSE)</f>
        <v>#VALUE!</v>
      </c>
      <c r="BI20" s="5" t="e">
        <f t="shared" ref="BI20:BI83" si="162">_xlfn.POISSON.DIST(5,K20,FALSE) * _xlfn.POISSON.DIST(6,L20,FALSE)</f>
        <v>#VALUE!</v>
      </c>
      <c r="BJ20" s="8" t="e">
        <f t="shared" ref="BJ20:BJ83" si="163">SUM(N20,Q20,T20,W20,X20,Y20,AD20,AE20,AF20,AG20,AM20,AN20,AO20,AP20,AQ20,AX20,AY20,AZ20,BA20,BB20,BC20)</f>
        <v>#VALUE!</v>
      </c>
      <c r="BK20" s="8" t="e">
        <f t="shared" ref="BK20:BK83" si="164">SUM(M20,P20,S20,V20,AC20,AL20,AY20)</f>
        <v>#VALUE!</v>
      </c>
      <c r="BL20" s="8" t="e">
        <f t="shared" ref="BL20:BL83" si="165">SUM(O20,R20,U20,AA20,AB20,AH20,AI20,AJ20,AK20,AR20,AS20,AT20,AU20,AV20,BD20,BE20,BF20,BG20,BH20,BI20)</f>
        <v>#VALUE!</v>
      </c>
      <c r="BM20" s="8" t="e">
        <f t="shared" ref="BM20:BM83" si="166">SUM(S20:BI20)</f>
        <v>#VALUE!</v>
      </c>
      <c r="BN20" s="8" t="e">
        <f t="shared" ref="BN20:BN83" si="167">SUM(M20:R20)</f>
        <v>#VALUE!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1.2608999999999999</v>
      </c>
      <c r="F21">
        <f>VLOOKUP(B21,home!$B$2:$E$405,3,FALSE)</f>
        <v>1.3103</v>
      </c>
      <c r="G21">
        <f>VLOOKUP(C21,away!$B$2:$E$405,4,FALSE)</f>
        <v>1.2069000000000001</v>
      </c>
      <c r="H21">
        <f>VLOOKUP(A21,away!$A$2:$E$405,3,FALSE)</f>
        <v>1.0995999999999999</v>
      </c>
      <c r="I21">
        <f>VLOOKUP(C21,away!$B$2:$E$405,3,FALSE)</f>
        <v>1.028</v>
      </c>
      <c r="J21">
        <f>VLOOKUP(B21,home!$B$2:$E$405,4,FALSE)</f>
        <v>1.0676000000000001</v>
      </c>
      <c r="K21" s="3">
        <f t="shared" si="112"/>
        <v>1.9939886091630001</v>
      </c>
      <c r="L21" s="3">
        <f t="shared" si="113"/>
        <v>1.20680308288</v>
      </c>
      <c r="M21" s="5">
        <f t="shared" si="114"/>
        <v>4.0729945636842436E-2</v>
      </c>
      <c r="N21" s="5">
        <f t="shared" si="115"/>
        <v>8.121504765169206E-2</v>
      </c>
      <c r="O21" s="5">
        <f t="shared" si="116"/>
        <v>4.9153023960076259E-2</v>
      </c>
      <c r="P21" s="5">
        <f t="shared" si="117"/>
        <v>9.801056988230808E-2</v>
      </c>
      <c r="Q21" s="5">
        <f t="shared" si="118"/>
        <v>8.097093995505214E-2</v>
      </c>
      <c r="R21" s="5">
        <f t="shared" si="119"/>
        <v>2.965901042394728E-2</v>
      </c>
      <c r="S21" s="5">
        <f t="shared" si="120"/>
        <v>5.8961972932058078E-2</v>
      </c>
      <c r="T21" s="5">
        <f t="shared" si="121"/>
        <v>9.7715979961448304E-2</v>
      </c>
      <c r="U21" s="5">
        <f t="shared" si="122"/>
        <v>5.9139728944397556E-2</v>
      </c>
      <c r="V21" s="5">
        <f t="shared" si="123"/>
        <v>1.5764804216594513E-2</v>
      </c>
      <c r="W21" s="5">
        <f t="shared" si="124"/>
        <v>5.3818377314531728E-2</v>
      </c>
      <c r="X21" s="5">
        <f t="shared" si="125"/>
        <v>6.4948183658775957E-2</v>
      </c>
      <c r="Y21" s="5">
        <f t="shared" si="126"/>
        <v>3.9189834133433639E-2</v>
      </c>
      <c r="Z21" s="5">
        <f t="shared" si="127"/>
        <v>1.1930861738263203E-2</v>
      </c>
      <c r="AA21" s="5">
        <f t="shared" si="128"/>
        <v>2.3790002403595498E-2</v>
      </c>
      <c r="AB21" s="5">
        <f t="shared" si="129"/>
        <v>2.3718496902364918E-2</v>
      </c>
      <c r="AC21" s="5">
        <f t="shared" si="130"/>
        <v>2.3709788663973208E-3</v>
      </c>
      <c r="AD21" s="5">
        <f t="shared" si="131"/>
        <v>2.682830783220317E-2</v>
      </c>
      <c r="AE21" s="5">
        <f t="shared" si="132"/>
        <v>3.2376484600356435E-2</v>
      </c>
      <c r="AF21" s="5">
        <f t="shared" si="133"/>
        <v>1.9536020714263504E-2</v>
      </c>
      <c r="AG21" s="5">
        <f t="shared" si="134"/>
        <v>7.8587100083935737E-3</v>
      </c>
      <c r="AH21" s="5">
        <f t="shared" si="135"/>
        <v>3.5995501817877706E-3</v>
      </c>
      <c r="AI21" s="5">
        <f t="shared" si="136"/>
        <v>7.1774620605954209E-3</v>
      </c>
      <c r="AJ21" s="5">
        <f t="shared" si="137"/>
        <v>7.1558887957634343E-3</v>
      </c>
      <c r="AK21" s="5">
        <f t="shared" si="138"/>
        <v>4.756253582396475E-3</v>
      </c>
      <c r="AL21" s="5">
        <f t="shared" si="139"/>
        <v>2.2821635162145575E-4</v>
      </c>
      <c r="AM21" s="5">
        <f t="shared" si="140"/>
        <v>1.0699068044106325E-2</v>
      </c>
      <c r="AN21" s="5">
        <f t="shared" si="141"/>
        <v>1.2911668299570408E-2</v>
      </c>
      <c r="AO21" s="5">
        <f t="shared" si="142"/>
        <v>7.7909205545227695E-3</v>
      </c>
      <c r="AP21" s="5">
        <f t="shared" si="143"/>
        <v>3.1340356478904105E-3</v>
      </c>
      <c r="AQ21" s="5">
        <f t="shared" si="144"/>
        <v>9.4554097043249221E-4</v>
      </c>
      <c r="AR21" s="5">
        <f t="shared" si="145"/>
        <v>8.6878965127254926E-4</v>
      </c>
      <c r="AS21" s="5">
        <f t="shared" si="146"/>
        <v>1.7323566683961585E-3</v>
      </c>
      <c r="AT21" s="5">
        <f t="shared" si="147"/>
        <v>1.727149731894753E-3</v>
      </c>
      <c r="AU21" s="5">
        <f t="shared" si="148"/>
        <v>1.1479722972390222E-3</v>
      </c>
      <c r="AV21" s="5">
        <f t="shared" si="149"/>
        <v>5.7226092108232293E-4</v>
      </c>
      <c r="AW21" s="5">
        <f t="shared" si="150"/>
        <v>1.5254688417920957E-5</v>
      </c>
      <c r="AX21" s="5">
        <f t="shared" si="151"/>
        <v>3.5556366347679791E-3</v>
      </c>
      <c r="AY21" s="5">
        <f t="shared" si="152"/>
        <v>4.2909532524390663E-3</v>
      </c>
      <c r="AZ21" s="5">
        <f t="shared" si="153"/>
        <v>2.5891678067687146E-3</v>
      </c>
      <c r="BA21" s="5">
        <f t="shared" si="154"/>
        <v>1.041538563767377E-3</v>
      </c>
      <c r="BB21" s="5">
        <f t="shared" si="155"/>
        <v>3.142329874232198E-4</v>
      </c>
      <c r="BC21" s="5">
        <f t="shared" si="156"/>
        <v>7.584346759298679E-5</v>
      </c>
      <c r="BD21" s="5">
        <f t="shared" si="157"/>
        <v>1.7474300492165858E-4</v>
      </c>
      <c r="BE21" s="5">
        <f t="shared" si="158"/>
        <v>3.4843556134470127E-4</v>
      </c>
      <c r="BF21" s="5">
        <f t="shared" si="159"/>
        <v>3.473882701743252E-4</v>
      </c>
      <c r="BG21" s="5">
        <f t="shared" si="160"/>
        <v>2.3089608456148102E-4</v>
      </c>
      <c r="BH21" s="5">
        <f t="shared" si="161"/>
        <v>1.151010406289825E-4</v>
      </c>
      <c r="BI21" s="5">
        <f t="shared" si="162"/>
        <v>4.5902032783399763E-5</v>
      </c>
      <c r="BJ21" s="8">
        <f t="shared" si="163"/>
        <v>0.55180649205943244</v>
      </c>
      <c r="BK21" s="8">
        <f t="shared" si="164"/>
        <v>0.22035744113826092</v>
      </c>
      <c r="BL21" s="8">
        <f t="shared" si="165"/>
        <v>0.21546041251922393</v>
      </c>
      <c r="BM21" s="8">
        <f t="shared" si="166"/>
        <v>0.61554097138124142</v>
      </c>
      <c r="BN21" s="8">
        <f t="shared" si="167"/>
        <v>0.37973853750991826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1.2608999999999999</v>
      </c>
      <c r="F22">
        <f>VLOOKUP(B22,home!$B$2:$E$405,3,FALSE)</f>
        <v>1.1033999999999999</v>
      </c>
      <c r="G22">
        <f>VLOOKUP(C22,away!$B$2:$E$405,4,FALSE)</f>
        <v>1.1033999999999999</v>
      </c>
      <c r="H22">
        <f>VLOOKUP(A22,away!$A$2:$E$405,3,FALSE)</f>
        <v>1.0995999999999999</v>
      </c>
      <c r="I22">
        <f>VLOOKUP(C22,away!$B$2:$E$405,3,FALSE)</f>
        <v>1.1071</v>
      </c>
      <c r="J22">
        <f>VLOOKUP(B22,home!$B$2:$E$405,4,FALSE)</f>
        <v>1.2653000000000001</v>
      </c>
      <c r="K22" s="3">
        <f t="shared" si="112"/>
        <v>1.5351351080039997</v>
      </c>
      <c r="L22" s="3">
        <f t="shared" si="113"/>
        <v>1.5403346675479999</v>
      </c>
      <c r="M22" s="5">
        <f t="shared" si="114"/>
        <v>4.6167934719485486E-2</v>
      </c>
      <c r="N22" s="5">
        <f t="shared" si="115"/>
        <v>7.0874017451918944E-2</v>
      </c>
      <c r="O22" s="5">
        <f t="shared" si="116"/>
        <v>7.1114070377516436E-2</v>
      </c>
      <c r="P22" s="5">
        <f t="shared" si="117"/>
        <v>0.10916970610959272</v>
      </c>
      <c r="Q22" s="5">
        <f t="shared" si="118"/>
        <v>5.4400596217864486E-2</v>
      </c>
      <c r="R22" s="5">
        <f t="shared" si="119"/>
        <v>5.4769733976468435E-2</v>
      </c>
      <c r="S22" s="5">
        <f t="shared" si="120"/>
        <v>6.45362674574263E-2</v>
      </c>
      <c r="T22" s="5">
        <f t="shared" si="121"/>
        <v>8.3795124289657269E-2</v>
      </c>
      <c r="U22" s="5">
        <f t="shared" si="122"/>
        <v>8.4078941483316197E-2</v>
      </c>
      <c r="V22" s="5">
        <f t="shared" si="123"/>
        <v>1.6955985179239665E-2</v>
      </c>
      <c r="W22" s="5">
        <f t="shared" si="124"/>
        <v>2.7837421716797792E-2</v>
      </c>
      <c r="X22" s="5">
        <f t="shared" si="125"/>
        <v>4.2878945725537194E-2</v>
      </c>
      <c r="Y22" s="5">
        <f t="shared" si="126"/>
        <v>3.3023963304477044E-2</v>
      </c>
      <c r="Z22" s="5">
        <f t="shared" si="127"/>
        <v>2.8121239992111968E-2</v>
      </c>
      <c r="AA22" s="5">
        <f t="shared" si="128"/>
        <v>4.3169902792497196E-2</v>
      </c>
      <c r="AB22" s="5">
        <f t="shared" si="129"/>
        <v>3.3135816692941182E-2</v>
      </c>
      <c r="AC22" s="5">
        <f t="shared" si="130"/>
        <v>2.5059057900024269E-3</v>
      </c>
      <c r="AD22" s="5">
        <f t="shared" si="131"/>
        <v>1.0683550848442311E-2</v>
      </c>
      <c r="AE22" s="5">
        <f t="shared" si="132"/>
        <v>1.6456243744367539E-2</v>
      </c>
      <c r="AF22" s="5">
        <f t="shared" si="133"/>
        <v>1.2674061368534618E-2</v>
      </c>
      <c r="AG22" s="5">
        <f t="shared" si="134"/>
        <v>6.5074320348615733E-3</v>
      </c>
      <c r="AH22" s="5">
        <f t="shared" si="135"/>
        <v>1.082903021357183E-2</v>
      </c>
      <c r="AI22" s="5">
        <f t="shared" si="136"/>
        <v>1.6624024466490167E-2</v>
      </c>
      <c r="AJ22" s="5">
        <f t="shared" si="137"/>
        <v>1.276006179741326E-2</v>
      </c>
      <c r="AK22" s="5">
        <f t="shared" si="138"/>
        <v>6.5294729485032375E-3</v>
      </c>
      <c r="AL22" s="5">
        <f t="shared" si="139"/>
        <v>2.3702078102049492E-4</v>
      </c>
      <c r="AM22" s="5">
        <f t="shared" si="140"/>
        <v>3.280138797117943E-3</v>
      </c>
      <c r="AN22" s="5">
        <f t="shared" si="141"/>
        <v>5.0525115035699626E-3</v>
      </c>
      <c r="AO22" s="5">
        <f t="shared" si="142"/>
        <v>3.8912793135669429E-3</v>
      </c>
      <c r="AP22" s="5">
        <f t="shared" si="143"/>
        <v>1.997957475933182E-3</v>
      </c>
      <c r="AQ22" s="5">
        <f t="shared" si="144"/>
        <v>7.6938079111664502E-4</v>
      </c>
      <c r="AR22" s="5">
        <f t="shared" si="145"/>
        <v>3.336066130777882E-3</v>
      </c>
      <c r="AS22" s="5">
        <f t="shared" si="146"/>
        <v>5.1213122399801888E-3</v>
      </c>
      <c r="AT22" s="5">
        <f t="shared" si="147"/>
        <v>3.9309531093220974E-3</v>
      </c>
      <c r="AU22" s="5">
        <f t="shared" si="148"/>
        <v>2.0115147086792787E-3</v>
      </c>
      <c r="AV22" s="5">
        <f t="shared" si="149"/>
        <v>7.7198671238999932E-4</v>
      </c>
      <c r="AW22" s="5">
        <f t="shared" si="150"/>
        <v>1.5568458668633673E-5</v>
      </c>
      <c r="AX22" s="5">
        <f t="shared" si="151"/>
        <v>8.3924270443029299E-4</v>
      </c>
      <c r="AY22" s="5">
        <f t="shared" si="152"/>
        <v>1.2927146321207196E-3</v>
      </c>
      <c r="AZ22" s="5">
        <f t="shared" si="153"/>
        <v>9.9560658155105211E-4</v>
      </c>
      <c r="BA22" s="5">
        <f t="shared" si="154"/>
        <v>5.111891109340135E-4</v>
      </c>
      <c r="BB22" s="5">
        <f t="shared" si="155"/>
        <v>1.9685057731117539E-4</v>
      </c>
      <c r="BC22" s="5">
        <f t="shared" si="156"/>
        <v>6.0643153711848238E-5</v>
      </c>
      <c r="BD22" s="5">
        <f t="shared" si="157"/>
        <v>8.5644305241164883E-4</v>
      </c>
      <c r="BE22" s="5">
        <f t="shared" si="158"/>
        <v>1.3147557977632317E-3</v>
      </c>
      <c r="BF22" s="5">
        <f t="shared" si="159"/>
        <v>1.0091638917990719E-3</v>
      </c>
      <c r="BG22" s="5">
        <f t="shared" si="160"/>
        <v>5.1640097334356826E-4</v>
      </c>
      <c r="BH22" s="5">
        <f t="shared" si="161"/>
        <v>1.9818631599678724E-4</v>
      </c>
      <c r="BI22" s="5">
        <f t="shared" si="162"/>
        <v>6.084855432252857E-5</v>
      </c>
      <c r="BJ22" s="8">
        <f t="shared" si="163"/>
        <v>0.37801887134382256</v>
      </c>
      <c r="BK22" s="8">
        <f t="shared" si="164"/>
        <v>0.2408655346688878</v>
      </c>
      <c r="BL22" s="8">
        <f t="shared" si="165"/>
        <v>0.35213868623550426</v>
      </c>
      <c r="BM22" s="8">
        <f t="shared" si="166"/>
        <v>0.59137112721402829</v>
      </c>
      <c r="BN22" s="8">
        <f t="shared" si="167"/>
        <v>0.40649605885284651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1.2608999999999999</v>
      </c>
      <c r="F23">
        <f>VLOOKUP(B23,home!$B$2:$E$405,3,FALSE)</f>
        <v>0.75860000000000005</v>
      </c>
      <c r="G23">
        <f>VLOOKUP(C23,away!$B$2:$E$405,4,FALSE)</f>
        <v>0.8276</v>
      </c>
      <c r="H23">
        <f>VLOOKUP(A23,away!$A$2:$E$405,3,FALSE)</f>
        <v>1.0995999999999999</v>
      </c>
      <c r="I23">
        <f>VLOOKUP(C23,away!$B$2:$E$405,3,FALSE)</f>
        <v>0.94899999999999995</v>
      </c>
      <c r="J23">
        <f>VLOOKUP(B23,home!$B$2:$E$405,4,FALSE)</f>
        <v>0.75129999999999997</v>
      </c>
      <c r="K23" s="3">
        <f t="shared" si="112"/>
        <v>0.79161490922400002</v>
      </c>
      <c r="L23" s="3">
        <f t="shared" si="113"/>
        <v>0.78399687651999983</v>
      </c>
      <c r="M23" s="5">
        <f t="shared" si="114"/>
        <v>0.20688094714320246</v>
      </c>
      <c r="N23" s="5">
        <f t="shared" si="115"/>
        <v>0.16377004219294139</v>
      </c>
      <c r="O23" s="5">
        <f t="shared" si="116"/>
        <v>0.16219401637176989</v>
      </c>
      <c r="P23" s="5">
        <f t="shared" si="117"/>
        <v>0.12839520154681461</v>
      </c>
      <c r="Q23" s="5">
        <f t="shared" si="118"/>
        <v>6.4821403542087958E-2</v>
      </c>
      <c r="R23" s="5">
        <f t="shared" si="119"/>
        <v>6.3579801112850651E-2</v>
      </c>
      <c r="S23" s="5">
        <f t="shared" si="120"/>
        <v>1.9921273572906691E-2</v>
      </c>
      <c r="T23" s="5">
        <f t="shared" si="121"/>
        <v>5.0819777908639403E-2</v>
      </c>
      <c r="U23" s="5">
        <f t="shared" si="122"/>
        <v>5.0330718486429254E-2</v>
      </c>
      <c r="V23" s="5">
        <f t="shared" si="123"/>
        <v>1.3737347605432687E-3</v>
      </c>
      <c r="W23" s="5">
        <f t="shared" si="124"/>
        <v>1.7104529826914079E-2</v>
      </c>
      <c r="X23" s="5">
        <f t="shared" si="125"/>
        <v>1.3409897958643811E-2</v>
      </c>
      <c r="Y23" s="5">
        <f t="shared" si="126"/>
        <v>5.2566590570143346E-3</v>
      </c>
      <c r="Z23" s="5">
        <f t="shared" si="127"/>
        <v>1.6615455160745907E-2</v>
      </c>
      <c r="AA23" s="5">
        <f t="shared" si="128"/>
        <v>1.3153042028789317E-2</v>
      </c>
      <c r="AB23" s="5">
        <f t="shared" si="129"/>
        <v>5.206072085819754E-3</v>
      </c>
      <c r="AC23" s="5">
        <f t="shared" si="130"/>
        <v>5.3285764677536863E-5</v>
      </c>
      <c r="AD23" s="5">
        <f t="shared" si="131"/>
        <v>3.385050206562947E-3</v>
      </c>
      <c r="AE23" s="5">
        <f t="shared" si="132"/>
        <v>2.6538687888087303E-3</v>
      </c>
      <c r="AF23" s="5">
        <f t="shared" si="133"/>
        <v>1.0403124205599797E-3</v>
      </c>
      <c r="AG23" s="5">
        <f t="shared" si="134"/>
        <v>2.7186722944132821E-4</v>
      </c>
      <c r="AH23" s="5">
        <f t="shared" si="135"/>
        <v>3.2566162369957259E-3</v>
      </c>
      <c r="AI23" s="5">
        <f t="shared" si="136"/>
        <v>2.5779859668267763E-3</v>
      </c>
      <c r="AJ23" s="5">
        <f t="shared" si="137"/>
        <v>1.0203860635551619E-3</v>
      </c>
      <c r="AK23" s="5">
        <f t="shared" si="138"/>
        <v>2.6925094035821812E-4</v>
      </c>
      <c r="AL23" s="5">
        <f t="shared" si="139"/>
        <v>1.3228161587277961E-6</v>
      </c>
      <c r="AM23" s="5">
        <f t="shared" si="140"/>
        <v>5.3593124239740208E-4</v>
      </c>
      <c r="AN23" s="5">
        <f t="shared" si="141"/>
        <v>4.2016842006904601E-4</v>
      </c>
      <c r="AO23" s="5">
        <f t="shared" si="142"/>
        <v>1.6470536447323766E-4</v>
      </c>
      <c r="AP23" s="5">
        <f t="shared" si="143"/>
        <v>4.3042830431035493E-5</v>
      </c>
      <c r="AQ23" s="5">
        <f t="shared" si="144"/>
        <v>8.4363611536279557E-6</v>
      </c>
      <c r="AR23" s="5">
        <f t="shared" si="145"/>
        <v>5.1063539156579298E-4</v>
      </c>
      <c r="AS23" s="5">
        <f t="shared" si="146"/>
        <v>4.0422658914091698E-4</v>
      </c>
      <c r="AT23" s="5">
        <f t="shared" si="147"/>
        <v>1.5999589733435701E-4</v>
      </c>
      <c r="AU23" s="5">
        <f t="shared" si="148"/>
        <v>4.2218379248183166E-5</v>
      </c>
      <c r="AV23" s="5">
        <f t="shared" si="149"/>
        <v>8.3551746140337294E-6</v>
      </c>
      <c r="AW23" s="5">
        <f t="shared" si="150"/>
        <v>2.2804748556890944E-8</v>
      </c>
      <c r="AX23" s="5">
        <f t="shared" si="151"/>
        <v>7.0708526966787482E-5</v>
      </c>
      <c r="AY23" s="5">
        <f t="shared" si="152"/>
        <v>5.5435264285291548E-5</v>
      </c>
      <c r="AZ23" s="5">
        <f t="shared" si="153"/>
        <v>2.1730537024364638E-5</v>
      </c>
      <c r="BA23" s="5">
        <f t="shared" si="154"/>
        <v>5.6788910507346964E-6</v>
      </c>
      <c r="BB23" s="5">
        <f t="shared" si="155"/>
        <v>1.1130582114683454E-6</v>
      </c>
      <c r="BC23" s="5">
        <f t="shared" si="156"/>
        <v>1.7452683223522408E-7</v>
      </c>
      <c r="BD23" s="5">
        <f t="shared" si="157"/>
        <v>6.6722758671358107E-5</v>
      </c>
      <c r="BE23" s="5">
        <f t="shared" si="158"/>
        <v>5.2818730548802016E-5</v>
      </c>
      <c r="BF23" s="5">
        <f t="shared" si="159"/>
        <v>2.0906047294358408E-5</v>
      </c>
      <c r="BG23" s="5">
        <f t="shared" si="160"/>
        <v>5.516512910385395E-6</v>
      </c>
      <c r="BH23" s="5">
        <f t="shared" si="161"/>
        <v>1.0917384666969394E-6</v>
      </c>
      <c r="BI23" s="5">
        <f t="shared" si="162"/>
        <v>1.7284728944212936E-7</v>
      </c>
      <c r="BJ23" s="8">
        <f t="shared" si="163"/>
        <v>0.32386053415450922</v>
      </c>
      <c r="BK23" s="8">
        <f t="shared" si="164"/>
        <v>0.35668120086858862</v>
      </c>
      <c r="BL23" s="8">
        <f t="shared" si="165"/>
        <v>0.30286054936047907</v>
      </c>
      <c r="BM23" s="8">
        <f t="shared" si="166"/>
        <v>0.21032091517511903</v>
      </c>
      <c r="BN23" s="8">
        <f t="shared" si="167"/>
        <v>0.78964141190966697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1.2608999999999999</v>
      </c>
      <c r="F24">
        <f>VLOOKUP(B24,home!$B$2:$E$405,3,FALSE)</f>
        <v>1.0345</v>
      </c>
      <c r="G24">
        <f>VLOOKUP(C24,away!$B$2:$E$405,4,FALSE)</f>
        <v>1.2413000000000001</v>
      </c>
      <c r="H24">
        <f>VLOOKUP(A24,away!$A$2:$E$405,3,FALSE)</f>
        <v>1.0995999999999999</v>
      </c>
      <c r="I24">
        <f>VLOOKUP(C24,away!$B$2:$E$405,3,FALSE)</f>
        <v>0.75129999999999997</v>
      </c>
      <c r="J24">
        <f>VLOOKUP(B24,home!$B$2:$E$405,4,FALSE)</f>
        <v>0.79079999999999995</v>
      </c>
      <c r="K24" s="3">
        <f t="shared" si="112"/>
        <v>1.619153023365</v>
      </c>
      <c r="L24" s="3">
        <f t="shared" si="113"/>
        <v>0.65330319278399984</v>
      </c>
      <c r="M24" s="5">
        <f t="shared" si="114"/>
        <v>0.10305873442407176</v>
      </c>
      <c r="N24" s="5">
        <f t="shared" si="115"/>
        <v>0.16686786142690638</v>
      </c>
      <c r="O24" s="5">
        <f t="shared" si="116"/>
        <v>6.7328600243524397E-2</v>
      </c>
      <c r="P24" s="5">
        <f t="shared" si="117"/>
        <v>0.10901530664323598</v>
      </c>
      <c r="Q24" s="5">
        <f t="shared" si="118"/>
        <v>0.1350923011659137</v>
      </c>
      <c r="R24" s="5">
        <f t="shared" si="119"/>
        <v>2.1992994752386034E-2</v>
      </c>
      <c r="S24" s="5">
        <f t="shared" si="120"/>
        <v>2.8829038967275806E-2</v>
      </c>
      <c r="T24" s="5">
        <f t="shared" si="121"/>
        <v>8.8256231672229069E-2</v>
      </c>
      <c r="U24" s="5">
        <f t="shared" si="122"/>
        <v>3.561002394617642E-2</v>
      </c>
      <c r="V24" s="5">
        <f t="shared" si="123"/>
        <v>3.3883661269150968E-3</v>
      </c>
      <c r="W24" s="5">
        <f t="shared" si="124"/>
        <v>7.2911702622041427E-2</v>
      </c>
      <c r="X24" s="5">
        <f t="shared" si="125"/>
        <v>4.7633448114297192E-2</v>
      </c>
      <c r="Y24" s="5">
        <f t="shared" si="126"/>
        <v>1.5559541868190675E-2</v>
      </c>
      <c r="Z24" s="5">
        <f t="shared" si="127"/>
        <v>4.789364563538517E-3</v>
      </c>
      <c r="AA24" s="5">
        <f t="shared" si="128"/>
        <v>7.754714113050583E-3</v>
      </c>
      <c r="AB24" s="5">
        <f t="shared" si="129"/>
        <v>6.278034400738544E-3</v>
      </c>
      <c r="AC24" s="5">
        <f t="shared" si="130"/>
        <v>2.2401289808758623E-4</v>
      </c>
      <c r="AD24" s="5">
        <f t="shared" si="131"/>
        <v>2.9513800934792049E-2</v>
      </c>
      <c r="AE24" s="5">
        <f t="shared" si="132"/>
        <v>1.9281460381891043E-2</v>
      </c>
      <c r="AF24" s="5">
        <f t="shared" si="133"/>
        <v>6.298319814513809E-3</v>
      </c>
      <c r="AG24" s="5">
        <f t="shared" si="134"/>
        <v>1.3715708146655339E-3</v>
      </c>
      <c r="AH24" s="5">
        <f t="shared" si="135"/>
        <v>7.8222679019156519E-4</v>
      </c>
      <c r="AI24" s="5">
        <f t="shared" si="136"/>
        <v>1.2665448722957722E-3</v>
      </c>
      <c r="AJ24" s="5">
        <f t="shared" si="137"/>
        <v>1.0253649796025689E-3</v>
      </c>
      <c r="AK24" s="5">
        <f t="shared" si="138"/>
        <v>5.5340760225869702E-4</v>
      </c>
      <c r="AL24" s="5">
        <f t="shared" si="139"/>
        <v>9.4784143871086112E-6</v>
      </c>
      <c r="AM24" s="5">
        <f t="shared" si="140"/>
        <v>9.5574720029122564E-3</v>
      </c>
      <c r="AN24" s="5">
        <f t="shared" si="141"/>
        <v>6.2439269744462662E-3</v>
      </c>
      <c r="AO24" s="5">
        <f t="shared" si="142"/>
        <v>2.0395887139579428E-3</v>
      </c>
      <c r="AP24" s="5">
        <f t="shared" si="143"/>
        <v>4.4415660626497878E-4</v>
      </c>
      <c r="AQ24" s="5">
        <f t="shared" si="144"/>
        <v>7.2542232242254126E-5</v>
      </c>
      <c r="AR24" s="5">
        <f t="shared" si="145"/>
        <v>1.0220625190266595E-4</v>
      </c>
      <c r="AS24" s="5">
        <f t="shared" si="146"/>
        <v>1.6548756177500634E-4</v>
      </c>
      <c r="AT24" s="5">
        <f t="shared" si="147"/>
        <v>1.3397484298865189E-4</v>
      </c>
      <c r="AU24" s="5">
        <f t="shared" si="148"/>
        <v>7.2308590693308963E-5</v>
      </c>
      <c r="AV24" s="5">
        <f t="shared" si="149"/>
        <v>2.9269668309083384E-5</v>
      </c>
      <c r="AW24" s="5">
        <f t="shared" si="150"/>
        <v>2.7850684064251313E-7</v>
      </c>
      <c r="AX24" s="5">
        <f t="shared" si="151"/>
        <v>2.5791682815402891E-3</v>
      </c>
      <c r="AY24" s="5">
        <f t="shared" si="152"/>
        <v>1.6849788730574928E-3</v>
      </c>
      <c r="AZ24" s="5">
        <f t="shared" si="153"/>
        <v>5.5040103877102291E-4</v>
      </c>
      <c r="BA24" s="5">
        <f t="shared" si="154"/>
        <v>1.1985958531357981E-4</v>
      </c>
      <c r="BB24" s="5">
        <f t="shared" si="155"/>
        <v>1.9576162442781974E-5</v>
      </c>
      <c r="BC24" s="5">
        <f t="shared" si="156"/>
        <v>2.5578338852655388E-6</v>
      </c>
      <c r="BD24" s="5">
        <f t="shared" si="157"/>
        <v>1.1128611781749566E-5</v>
      </c>
      <c r="BE24" s="5">
        <f t="shared" si="158"/>
        <v>1.8018925412275167E-5</v>
      </c>
      <c r="BF24" s="5">
        <f t="shared" si="159"/>
        <v>1.4587698779536885E-5</v>
      </c>
      <c r="BG24" s="5">
        <f t="shared" si="160"/>
        <v>7.8732388609416891E-6</v>
      </c>
      <c r="BH24" s="5">
        <f t="shared" si="161"/>
        <v>3.1869946263421373E-6</v>
      </c>
      <c r="BI24" s="5">
        <f t="shared" si="162"/>
        <v>1.0320463969379753E-6</v>
      </c>
      <c r="BJ24" s="8">
        <f t="shared" si="163"/>
        <v>0.60610046712027499</v>
      </c>
      <c r="BK24" s="8">
        <f t="shared" si="164"/>
        <v>0.24620991634703088</v>
      </c>
      <c r="BL24" s="8">
        <f t="shared" si="165"/>
        <v>0.14315098613175112</v>
      </c>
      <c r="BM24" s="8">
        <f t="shared" si="166"/>
        <v>0.39521023514034032</v>
      </c>
      <c r="BN24" s="8">
        <f t="shared" si="167"/>
        <v>0.60335579865603828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1.2608999999999999</v>
      </c>
      <c r="F25">
        <f>VLOOKUP(B25,home!$B$2:$E$405,3,FALSE)</f>
        <v>1.2758</v>
      </c>
      <c r="G25">
        <f>VLOOKUP(C25,away!$B$2:$E$405,4,FALSE)</f>
        <v>1</v>
      </c>
      <c r="H25">
        <f>VLOOKUP(A25,away!$A$2:$E$405,3,FALSE)</f>
        <v>1.0995999999999999</v>
      </c>
      <c r="I25">
        <f>VLOOKUP(C25,away!$B$2:$E$405,3,FALSE)</f>
        <v>0.51400000000000001</v>
      </c>
      <c r="J25">
        <f>VLOOKUP(B25,home!$B$2:$E$405,4,FALSE)</f>
        <v>0.83030000000000004</v>
      </c>
      <c r="K25" s="3">
        <f t="shared" si="112"/>
        <v>1.6086562199999999</v>
      </c>
      <c r="L25" s="3">
        <f t="shared" si="113"/>
        <v>0.46928091032000002</v>
      </c>
      <c r="M25" s="5">
        <f t="shared" si="114"/>
        <v>0.1251881929442871</v>
      </c>
      <c r="N25" s="5">
        <f t="shared" si="115"/>
        <v>0.20138476525038754</v>
      </c>
      <c r="O25" s="5">
        <f t="shared" si="116"/>
        <v>5.8748429146210847E-2</v>
      </c>
      <c r="P25" s="5">
        <f t="shared" si="117"/>
        <v>9.4506025961281367E-2</v>
      </c>
      <c r="Q25" s="5">
        <f t="shared" si="118"/>
        <v>0.16197942761663789</v>
      </c>
      <c r="R25" s="5">
        <f t="shared" si="119"/>
        <v>1.3784758154801926E-2</v>
      </c>
      <c r="S25" s="5">
        <f t="shared" si="120"/>
        <v>1.7835925123883597E-2</v>
      </c>
      <c r="T25" s="5">
        <f t="shared" si="121"/>
        <v>7.6013853245048377E-2</v>
      </c>
      <c r="U25" s="5">
        <f t="shared" si="122"/>
        <v>2.2174936946917839E-2</v>
      </c>
      <c r="V25" s="5">
        <f t="shared" si="123"/>
        <v>1.4960608621465716E-3</v>
      </c>
      <c r="W25" s="5">
        <f t="shared" si="124"/>
        <v>8.6856404582514757E-2</v>
      </c>
      <c r="X25" s="5">
        <f t="shared" si="125"/>
        <v>4.0760052609604747E-2</v>
      </c>
      <c r="Y25" s="5">
        <f t="shared" si="126"/>
        <v>9.5639572966632041E-3</v>
      </c>
      <c r="Z25" s="5">
        <f t="shared" si="127"/>
        <v>2.1563079518088302E-3</v>
      </c>
      <c r="AA25" s="5">
        <f t="shared" si="128"/>
        <v>3.468758198912735E-3</v>
      </c>
      <c r="AB25" s="5">
        <f t="shared" si="129"/>
        <v>2.7900197261784845E-3</v>
      </c>
      <c r="AC25" s="5">
        <f t="shared" si="130"/>
        <v>7.0587111368303435E-5</v>
      </c>
      <c r="AD25" s="5">
        <f t="shared" si="131"/>
        <v>3.4930523869624704E-2</v>
      </c>
      <c r="AE25" s="5">
        <f t="shared" si="132"/>
        <v>1.639222803949197E-2</v>
      </c>
      <c r="AF25" s="5">
        <f t="shared" si="133"/>
        <v>3.8462798482729109E-3</v>
      </c>
      <c r="AG25" s="5">
        <f t="shared" si="134"/>
        <v>6.0166190284766108E-4</v>
      </c>
      <c r="AH25" s="5">
        <f t="shared" si="135"/>
        <v>2.5297853963877562E-4</v>
      </c>
      <c r="AI25" s="5">
        <f t="shared" si="136"/>
        <v>4.0695550131643289E-4</v>
      </c>
      <c r="AJ25" s="5">
        <f t="shared" si="137"/>
        <v>3.2732574922794905E-4</v>
      </c>
      <c r="AK25" s="5">
        <f t="shared" si="138"/>
        <v>1.7551820082056677E-4</v>
      </c>
      <c r="AL25" s="5">
        <f t="shared" si="139"/>
        <v>2.1314813234738603E-6</v>
      </c>
      <c r="AM25" s="5">
        <f t="shared" si="140"/>
        <v>1.1238240898146058E-2</v>
      </c>
      <c r="AN25" s="5">
        <f t="shared" si="141"/>
        <v>5.2738919190774359E-3</v>
      </c>
      <c r="AO25" s="5">
        <f t="shared" si="142"/>
        <v>1.2374684003569757E-3</v>
      </c>
      <c r="AP25" s="5">
        <f t="shared" si="143"/>
        <v>1.9357343247058525E-4</v>
      </c>
      <c r="AQ25" s="5">
        <f t="shared" si="144"/>
        <v>2.2710079150890819E-5</v>
      </c>
      <c r="AR25" s="5">
        <f t="shared" si="145"/>
        <v>2.3743599874621777E-5</v>
      </c>
      <c r="AS25" s="5">
        <f t="shared" si="146"/>
        <v>3.8195289623501542E-5</v>
      </c>
      <c r="AT25" s="5">
        <f t="shared" si="147"/>
        <v>3.0721545113773611E-5</v>
      </c>
      <c r="AU25" s="5">
        <f t="shared" si="148"/>
        <v>1.6473468211760839E-5</v>
      </c>
      <c r="AV25" s="5">
        <f t="shared" si="149"/>
        <v>6.6250367759553348E-6</v>
      </c>
      <c r="AW25" s="5">
        <f t="shared" si="150"/>
        <v>4.4696669282597889E-8</v>
      </c>
      <c r="AX25" s="5">
        <f t="shared" si="151"/>
        <v>3.0130776871101707E-3</v>
      </c>
      <c r="AY25" s="5">
        <f t="shared" si="152"/>
        <v>1.4139798398719412E-3</v>
      </c>
      <c r="AZ25" s="5">
        <f t="shared" si="153"/>
        <v>3.3177687321461622E-4</v>
      </c>
      <c r="BA25" s="5">
        <f t="shared" si="154"/>
        <v>5.1898851028426105E-5</v>
      </c>
      <c r="BB25" s="5">
        <f t="shared" si="155"/>
        <v>6.0887850137954671E-6</v>
      </c>
      <c r="BC25" s="5">
        <f t="shared" si="156"/>
        <v>5.7147011480334242E-7</v>
      </c>
      <c r="BD25" s="5">
        <f t="shared" si="157"/>
        <v>1.857069693906057E-6</v>
      </c>
      <c r="BE25" s="5">
        <f t="shared" si="158"/>
        <v>2.9873867140754743E-6</v>
      </c>
      <c r="BF25" s="5">
        <f t="shared" si="159"/>
        <v>2.4028391095714368E-6</v>
      </c>
      <c r="BG25" s="5">
        <f t="shared" si="160"/>
        <v>1.2884473597571176E-6</v>
      </c>
      <c r="BH25" s="5">
        <f t="shared" si="161"/>
        <v>5.1816721485396606E-7</v>
      </c>
      <c r="BI25" s="5">
        <f t="shared" si="162"/>
        <v>1.6671058263498188E-7</v>
      </c>
      <c r="BJ25" s="8">
        <f t="shared" si="163"/>
        <v>0.65511243249664952</v>
      </c>
      <c r="BK25" s="8">
        <f t="shared" si="164"/>
        <v>0.24051290332416234</v>
      </c>
      <c r="BL25" s="8">
        <f t="shared" si="165"/>
        <v>0.10225465972429996</v>
      </c>
      <c r="BM25" s="8">
        <f t="shared" si="166"/>
        <v>0.34303076928011134</v>
      </c>
      <c r="BN25" s="8">
        <f t="shared" si="167"/>
        <v>0.65559159907360676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1.2608999999999999</v>
      </c>
      <c r="F26">
        <f>VLOOKUP(B26,home!$B$2:$E$405,3,FALSE)</f>
        <v>1.1033999999999999</v>
      </c>
      <c r="G26">
        <f>VLOOKUP(C26,away!$B$2:$E$405,4,FALSE)</f>
        <v>0.89649999999999996</v>
      </c>
      <c r="H26">
        <f>VLOOKUP(A26,away!$A$2:$E$405,3,FALSE)</f>
        <v>1.0995999999999999</v>
      </c>
      <c r="I26">
        <f>VLOOKUP(C26,away!$B$2:$E$405,3,FALSE)</f>
        <v>0.86990000000000001</v>
      </c>
      <c r="J26">
        <f>VLOOKUP(B26,home!$B$2:$E$405,4,FALSE)</f>
        <v>1.028</v>
      </c>
      <c r="K26" s="3">
        <f t="shared" si="112"/>
        <v>1.2472798842899997</v>
      </c>
      <c r="L26" s="3">
        <f t="shared" si="113"/>
        <v>0.98332521711999998</v>
      </c>
      <c r="M26" s="5">
        <f t="shared" si="114"/>
        <v>0.1074633842127793</v>
      </c>
      <c r="N26" s="5">
        <f t="shared" si="115"/>
        <v>0.13403691742632715</v>
      </c>
      <c r="O26" s="5">
        <f t="shared" si="116"/>
        <v>0.10567145561348118</v>
      </c>
      <c r="P26" s="5">
        <f t="shared" si="117"/>
        <v>0.13180188093033865</v>
      </c>
      <c r="Q26" s="5">
        <f t="shared" si="118"/>
        <v>8.3590775429048789E-2</v>
      </c>
      <c r="R26" s="5">
        <f t="shared" si="119"/>
        <v>5.1954703517256409E-2</v>
      </c>
      <c r="S26" s="5">
        <f t="shared" si="120"/>
        <v>4.0413150823490819E-2</v>
      </c>
      <c r="T26" s="5">
        <f t="shared" si="121"/>
        <v>8.2196917397998573E-2</v>
      </c>
      <c r="U26" s="5">
        <f t="shared" si="122"/>
        <v>6.4802056591324805E-2</v>
      </c>
      <c r="V26" s="5">
        <f t="shared" si="123"/>
        <v>5.5073324968385289E-3</v>
      </c>
      <c r="W26" s="5">
        <f t="shared" si="124"/>
        <v>3.4753697568285113E-2</v>
      </c>
      <c r="X26" s="5">
        <f t="shared" si="125"/>
        <v>3.4174187207056776E-2</v>
      </c>
      <c r="Y26" s="5">
        <f t="shared" si="126"/>
        <v>1.6802170027639313E-2</v>
      </c>
      <c r="Z26" s="5">
        <f t="shared" si="127"/>
        <v>1.70294567055038E-2</v>
      </c>
      <c r="AA26" s="5">
        <f t="shared" si="128"/>
        <v>2.1240498789162336E-2</v>
      </c>
      <c r="AB26" s="5">
        <f t="shared" si="129"/>
        <v>1.3246423436004141E-2</v>
      </c>
      <c r="AC26" s="5">
        <f t="shared" si="130"/>
        <v>4.2216517939429489E-4</v>
      </c>
      <c r="AD26" s="5">
        <f t="shared" si="131"/>
        <v>1.0836896970405073E-2</v>
      </c>
      <c r="AE26" s="5">
        <f t="shared" si="132"/>
        <v>1.0656194066330638E-2</v>
      </c>
      <c r="AF26" s="5">
        <f t="shared" si="133"/>
        <v>5.2392521719737146E-3</v>
      </c>
      <c r="AG26" s="5">
        <f t="shared" si="134"/>
        <v>1.7172962598508285E-3</v>
      </c>
      <c r="AH26" s="5">
        <f t="shared" si="135"/>
        <v>4.1863735530937897E-3</v>
      </c>
      <c r="AI26" s="5">
        <f t="shared" si="136"/>
        <v>5.2215795208975365E-3</v>
      </c>
      <c r="AJ26" s="5">
        <f t="shared" si="137"/>
        <v>3.2563855503180564E-3</v>
      </c>
      <c r="AK26" s="5">
        <f t="shared" si="138"/>
        <v>1.3538747308014442E-3</v>
      </c>
      <c r="AL26" s="5">
        <f t="shared" si="139"/>
        <v>2.0711115740516596E-5</v>
      </c>
      <c r="AM26" s="5">
        <f t="shared" si="140"/>
        <v>2.7033287198618963E-3</v>
      </c>
      <c r="AN26" s="5">
        <f t="shared" si="141"/>
        <v>2.6582513004049309E-3</v>
      </c>
      <c r="AO26" s="5">
        <f t="shared" si="142"/>
        <v>1.3069627685651003E-3</v>
      </c>
      <c r="AP26" s="5">
        <f t="shared" si="143"/>
        <v>4.2838981605567794E-4</v>
      </c>
      <c r="AQ26" s="5">
        <f t="shared" si="144"/>
        <v>1.0531162722123657E-4</v>
      </c>
      <c r="AR26" s="5">
        <f t="shared" si="145"/>
        <v>8.2331333660827543E-4</v>
      </c>
      <c r="AS26" s="5">
        <f t="shared" si="146"/>
        <v>1.0269021632191833E-3</v>
      </c>
      <c r="AT26" s="5">
        <f t="shared" si="147"/>
        <v>6.4041720565858684E-4</v>
      </c>
      <c r="AU26" s="5">
        <f t="shared" si="148"/>
        <v>2.6625983272372242E-4</v>
      </c>
      <c r="AV26" s="5">
        <f t="shared" si="149"/>
        <v>8.3025133337679777E-5</v>
      </c>
      <c r="AW26" s="5">
        <f t="shared" si="150"/>
        <v>7.0560571521454937E-7</v>
      </c>
      <c r="AX26" s="5">
        <f t="shared" si="151"/>
        <v>5.619679221511957E-4</v>
      </c>
      <c r="AY26" s="5">
        <f t="shared" si="152"/>
        <v>5.5259722906379977E-4</v>
      </c>
      <c r="AZ26" s="5">
        <f t="shared" si="153"/>
        <v>2.7169139512453559E-4</v>
      </c>
      <c r="BA26" s="5">
        <f t="shared" si="154"/>
        <v>8.9053666700156578E-5</v>
      </c>
      <c r="BB26" s="5">
        <f t="shared" si="155"/>
        <v>2.189217903581589E-5</v>
      </c>
      <c r="BC26" s="5">
        <f t="shared" si="156"/>
        <v>4.3054263407247152E-6</v>
      </c>
      <c r="BD26" s="5">
        <f t="shared" si="157"/>
        <v>1.3493079424635397E-4</v>
      </c>
      <c r="BE26" s="5">
        <f t="shared" si="158"/>
        <v>1.6829646543475011E-4</v>
      </c>
      <c r="BF26" s="5">
        <f t="shared" si="159"/>
        <v>1.0495639796693555E-4</v>
      </c>
      <c r="BG26" s="5">
        <f t="shared" si="160"/>
        <v>4.3636667970564847E-5</v>
      </c>
      <c r="BH26" s="5">
        <f t="shared" si="161"/>
        <v>1.3606784544281813E-5</v>
      </c>
      <c r="BI26" s="5">
        <f t="shared" si="162"/>
        <v>3.3942937303901537E-6</v>
      </c>
      <c r="BJ26" s="8">
        <f t="shared" si="163"/>
        <v>0.42270805657544108</v>
      </c>
      <c r="BK26" s="8">
        <f t="shared" si="164"/>
        <v>0.28618122198764601</v>
      </c>
      <c r="BL26" s="8">
        <f t="shared" si="165"/>
        <v>0.27424209037778041</v>
      </c>
      <c r="BM26" s="8">
        <f t="shared" si="166"/>
        <v>0.38508981689379113</v>
      </c>
      <c r="BN26" s="8">
        <f t="shared" si="167"/>
        <v>0.61451911712923146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1.2608999999999999</v>
      </c>
      <c r="F27">
        <f>VLOOKUP(B27,home!$B$2:$E$405,3,FALSE)</f>
        <v>1.3103</v>
      </c>
      <c r="G27">
        <f>VLOOKUP(C27,away!$B$2:$E$405,4,FALSE)</f>
        <v>0.89649999999999996</v>
      </c>
      <c r="H27">
        <f>VLOOKUP(A27,away!$A$2:$E$405,3,FALSE)</f>
        <v>1.0995999999999999</v>
      </c>
      <c r="I27">
        <f>VLOOKUP(C27,away!$B$2:$E$405,3,FALSE)</f>
        <v>0.98850000000000005</v>
      </c>
      <c r="J27">
        <f>VLOOKUP(B27,home!$B$2:$E$405,4,FALSE)</f>
        <v>0.79079999999999995</v>
      </c>
      <c r="K27" s="3">
        <f t="shared" si="112"/>
        <v>1.4811589925549999</v>
      </c>
      <c r="L27" s="3">
        <f t="shared" si="113"/>
        <v>0.85956369767999985</v>
      </c>
      <c r="M27" s="5">
        <f t="shared" si="114"/>
        <v>9.6258048335980645E-2</v>
      </c>
      <c r="N27" s="5">
        <f t="shared" si="115"/>
        <v>0.14257347389863159</v>
      </c>
      <c r="O27" s="5">
        <f t="shared" si="116"/>
        <v>8.2739923959135681E-2</v>
      </c>
      <c r="P27" s="5">
        <f t="shared" si="117"/>
        <v>0.12255098241539071</v>
      </c>
      <c r="Q27" s="5">
        <f t="shared" si="118"/>
        <v>0.1055869914823819</v>
      </c>
      <c r="R27" s="5">
        <f t="shared" si="119"/>
        <v>3.5560117492038336E-2</v>
      </c>
      <c r="S27" s="5">
        <f t="shared" si="120"/>
        <v>3.9006461149502382E-2</v>
      </c>
      <c r="T27" s="5">
        <f t="shared" si="121"/>
        <v>9.0758744825502821E-2</v>
      </c>
      <c r="U27" s="5">
        <f t="shared" si="122"/>
        <v>5.2670187799644941E-2</v>
      </c>
      <c r="V27" s="5">
        <f t="shared" si="123"/>
        <v>5.5178995038813903E-3</v>
      </c>
      <c r="W27" s="5">
        <f t="shared" si="124"/>
        <v>5.2130373976986041E-2</v>
      </c>
      <c r="X27" s="5">
        <f t="shared" si="125"/>
        <v>4.4809377017099354E-2</v>
      </c>
      <c r="Y27" s="5">
        <f t="shared" si="126"/>
        <v>1.9258256899777563E-2</v>
      </c>
      <c r="Z27" s="5">
        <f t="shared" si="127"/>
        <v>1.0188728693797239E-2</v>
      </c>
      <c r="AA27" s="5">
        <f t="shared" si="128"/>
        <v>1.5091127127520941E-2</v>
      </c>
      <c r="AB27" s="5">
        <f t="shared" si="129"/>
        <v>1.1176179326359175E-2</v>
      </c>
      <c r="AC27" s="5">
        <f t="shared" si="130"/>
        <v>4.3906978218963998E-4</v>
      </c>
      <c r="AD27" s="5">
        <f t="shared" si="131"/>
        <v>1.9303343050317018E-2</v>
      </c>
      <c r="AE27" s="5">
        <f t="shared" si="132"/>
        <v>1.6592452929916023E-2</v>
      </c>
      <c r="AF27" s="5">
        <f t="shared" si="133"/>
        <v>7.1311350970099819E-3</v>
      </c>
      <c r="AG27" s="5">
        <f t="shared" si="134"/>
        <v>2.0432216175471749E-3</v>
      </c>
      <c r="AH27" s="5">
        <f t="shared" si="135"/>
        <v>2.1894653276746672E-3</v>
      </c>
      <c r="AI27" s="5">
        <f t="shared" si="136"/>
        <v>3.2429462589727131E-3</v>
      </c>
      <c r="AJ27" s="5">
        <f t="shared" si="137"/>
        <v>2.4016595069250154E-3</v>
      </c>
      <c r="AK27" s="5">
        <f t="shared" si="138"/>
        <v>1.1857465252457311E-3</v>
      </c>
      <c r="AL27" s="5">
        <f t="shared" si="139"/>
        <v>2.2360076517835944E-5</v>
      </c>
      <c r="AM27" s="5">
        <f t="shared" si="140"/>
        <v>5.7182640290702174E-3</v>
      </c>
      <c r="AN27" s="5">
        <f t="shared" si="141"/>
        <v>4.9152121731381292E-3</v>
      </c>
      <c r="AO27" s="5">
        <f t="shared" si="142"/>
        <v>2.112468975212179E-3</v>
      </c>
      <c r="AP27" s="5">
        <f t="shared" si="143"/>
        <v>6.0526721452255352E-4</v>
      </c>
      <c r="AQ27" s="5">
        <f t="shared" si="144"/>
        <v>1.3006643124986993E-4</v>
      </c>
      <c r="AR27" s="5">
        <f t="shared" si="145"/>
        <v>3.7639698259963803E-4</v>
      </c>
      <c r="AS27" s="5">
        <f t="shared" si="146"/>
        <v>5.5750377554802174E-4</v>
      </c>
      <c r="AT27" s="5">
        <f t="shared" si="147"/>
        <v>4.1287586526815839E-4</v>
      </c>
      <c r="AU27" s="5">
        <f t="shared" si="148"/>
        <v>2.0384493355028643E-4</v>
      </c>
      <c r="AV27" s="5">
        <f t="shared" si="149"/>
        <v>7.5481689103695836E-5</v>
      </c>
      <c r="AW27" s="5">
        <f t="shared" si="150"/>
        <v>7.9077062804818747E-7</v>
      </c>
      <c r="AX27" s="5">
        <f t="shared" si="151"/>
        <v>1.4116096980768568E-3</v>
      </c>
      <c r="AY27" s="5">
        <f t="shared" si="152"/>
        <v>1.213368451759891E-3</v>
      </c>
      <c r="AZ27" s="5">
        <f t="shared" si="153"/>
        <v>5.2148373652149429E-4</v>
      </c>
      <c r="BA27" s="5">
        <f t="shared" si="154"/>
        <v>1.494161629481328E-4</v>
      </c>
      <c r="BB27" s="5">
        <f t="shared" si="155"/>
        <v>3.2108177379213597E-5</v>
      </c>
      <c r="BC27" s="5">
        <f t="shared" si="156"/>
        <v>5.5198047347684356E-6</v>
      </c>
      <c r="BD27" s="5">
        <f t="shared" si="157"/>
        <v>5.3922863693156541E-5</v>
      </c>
      <c r="BE27" s="5">
        <f t="shared" si="158"/>
        <v>7.9868334463436332E-5</v>
      </c>
      <c r="BF27" s="5">
        <f t="shared" si="159"/>
        <v>5.914885090545458E-5</v>
      </c>
      <c r="BG27" s="5">
        <f t="shared" si="160"/>
        <v>2.9202950805969665E-5</v>
      </c>
      <c r="BH27" s="5">
        <f t="shared" si="161"/>
        <v>1.0813553298850821E-5</v>
      </c>
      <c r="BI27" s="5">
        <f t="shared" si="162"/>
        <v>3.2033183420131321E-6</v>
      </c>
      <c r="BJ27" s="8">
        <f t="shared" si="163"/>
        <v>0.51700215564978291</v>
      </c>
      <c r="BK27" s="8">
        <f t="shared" si="164"/>
        <v>0.26500818971522255</v>
      </c>
      <c r="BL27" s="8">
        <f t="shared" si="165"/>
        <v>0.20811961644109589</v>
      </c>
      <c r="BM27" s="8">
        <f t="shared" si="166"/>
        <v>0.41383657523520762</v>
      </c>
      <c r="BN27" s="8">
        <f t="shared" si="167"/>
        <v>0.58526953758355882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1.2608999999999999</v>
      </c>
      <c r="F28">
        <f>VLOOKUP(B28,home!$B$2:$E$405,3,FALSE)</f>
        <v>0.58620000000000005</v>
      </c>
      <c r="G28">
        <f>VLOOKUP(C28,away!$B$2:$E$405,4,FALSE)</f>
        <v>1.0345</v>
      </c>
      <c r="H28">
        <f>VLOOKUP(A28,away!$A$2:$E$405,3,FALSE)</f>
        <v>1.0995999999999999</v>
      </c>
      <c r="I28">
        <f>VLOOKUP(C28,away!$B$2:$E$405,3,FALSE)</f>
        <v>0.83030000000000004</v>
      </c>
      <c r="J28">
        <f>VLOOKUP(B28,home!$B$2:$E$405,4,FALSE)</f>
        <v>1.1861999999999999</v>
      </c>
      <c r="K28" s="3">
        <f t="shared" si="112"/>
        <v>0.76463989551</v>
      </c>
      <c r="L28" s="3">
        <f t="shared" si="113"/>
        <v>1.0829980852559999</v>
      </c>
      <c r="M28" s="5">
        <f t="shared" si="114"/>
        <v>0.15760900249398804</v>
      </c>
      <c r="N28" s="5">
        <f t="shared" si="115"/>
        <v>0.12051413119843832</v>
      </c>
      <c r="O28" s="5">
        <f t="shared" si="116"/>
        <v>0.17069024792009715</v>
      </c>
      <c r="P28" s="5">
        <f t="shared" si="117"/>
        <v>0.13051657333419905</v>
      </c>
      <c r="Q28" s="5">
        <f t="shared" si="118"/>
        <v>4.6074956343526159E-2</v>
      </c>
      <c r="R28" s="5">
        <f t="shared" si="119"/>
        <v>9.2428605834668567E-2</v>
      </c>
      <c r="S28" s="5">
        <f t="shared" si="120"/>
        <v>2.7020309191334337E-2</v>
      </c>
      <c r="T28" s="5">
        <f t="shared" si="121"/>
        <v>4.9899089498292616E-2</v>
      </c>
      <c r="U28" s="5">
        <f t="shared" si="122"/>
        <v>7.0674599507555932E-2</v>
      </c>
      <c r="V28" s="5">
        <f t="shared" si="123"/>
        <v>2.4861793074979566E-3</v>
      </c>
      <c r="W28" s="5">
        <f t="shared" si="124"/>
        <v>1.1743583268047218E-2</v>
      </c>
      <c r="X28" s="5">
        <f t="shared" si="125"/>
        <v>1.2718278193339535E-2</v>
      </c>
      <c r="Y28" s="5">
        <f t="shared" si="126"/>
        <v>6.8869354655699266E-3</v>
      </c>
      <c r="Z28" s="5">
        <f t="shared" si="127"/>
        <v>3.3366667713942533E-2</v>
      </c>
      <c r="AA28" s="5">
        <f t="shared" si="128"/>
        <v>2.5513485314305907E-2</v>
      </c>
      <c r="AB28" s="5">
        <f t="shared" si="129"/>
        <v>9.7543143724133953E-3</v>
      </c>
      <c r="AC28" s="5">
        <f t="shared" si="130"/>
        <v>1.2867586827781409E-4</v>
      </c>
      <c r="AD28" s="5">
        <f t="shared" si="131"/>
        <v>2.244903070748152E-3</v>
      </c>
      <c r="AE28" s="5">
        <f t="shared" si="132"/>
        <v>2.4312257272055631E-3</v>
      </c>
      <c r="AF28" s="5">
        <f t="shared" si="133"/>
        <v>1.3165064036943753E-3</v>
      </c>
      <c r="AG28" s="5">
        <f t="shared" si="134"/>
        <v>4.7525797147609031E-4</v>
      </c>
      <c r="AH28" s="5">
        <f t="shared" si="135"/>
        <v>9.0340093113932367E-3</v>
      </c>
      <c r="AI28" s="5">
        <f t="shared" si="136"/>
        <v>6.9077639359000909E-3</v>
      </c>
      <c r="AJ28" s="5">
        <f t="shared" si="137"/>
        <v>2.640975947077196E-3</v>
      </c>
      <c r="AK28" s="5">
        <f t="shared" si="138"/>
        <v>6.7313185740584358E-4</v>
      </c>
      <c r="AL28" s="5">
        <f t="shared" si="139"/>
        <v>4.2622776954796594E-6</v>
      </c>
      <c r="AM28" s="5">
        <f t="shared" si="140"/>
        <v>3.4330848988938921E-4</v>
      </c>
      <c r="AN28" s="5">
        <f t="shared" si="141"/>
        <v>3.7180243720233728E-4</v>
      </c>
      <c r="AO28" s="5">
        <f t="shared" si="142"/>
        <v>2.0133066379182269E-4</v>
      </c>
      <c r="AP28" s="5">
        <f t="shared" si="143"/>
        <v>7.2680241129954493E-5</v>
      </c>
      <c r="AQ28" s="5">
        <f t="shared" si="144"/>
        <v>1.9678140494921266E-5</v>
      </c>
      <c r="AR28" s="5">
        <f t="shared" si="145"/>
        <v>1.9567629572847509E-3</v>
      </c>
      <c r="AS28" s="5">
        <f t="shared" si="146"/>
        <v>1.4962190231960501E-3</v>
      </c>
      <c r="AT28" s="5">
        <f t="shared" si="147"/>
        <v>5.7203437877835115E-4</v>
      </c>
      <c r="AU28" s="5">
        <f t="shared" si="148"/>
        <v>1.4580010253906873E-4</v>
      </c>
      <c r="AV28" s="5">
        <f t="shared" si="149"/>
        <v>2.7871143792705195E-5</v>
      </c>
      <c r="AW28" s="5">
        <f t="shared" si="150"/>
        <v>9.8044646105586417E-8</v>
      </c>
      <c r="AX28" s="5">
        <f t="shared" si="151"/>
        <v>4.3751227972786382E-5</v>
      </c>
      <c r="AY28" s="5">
        <f t="shared" si="152"/>
        <v>4.7382496122126388E-5</v>
      </c>
      <c r="AZ28" s="5">
        <f t="shared" si="153"/>
        <v>2.5657576287456359E-5</v>
      </c>
      <c r="BA28" s="5">
        <f t="shared" si="154"/>
        <v>9.2623686638749952E-6</v>
      </c>
      <c r="BB28" s="5">
        <f t="shared" si="155"/>
        <v>2.507781881977948E-6</v>
      </c>
      <c r="BC28" s="5">
        <f t="shared" si="156"/>
        <v>5.4318459528436131E-7</v>
      </c>
      <c r="BD28" s="5">
        <f t="shared" si="157"/>
        <v>3.5319508933987545E-4</v>
      </c>
      <c r="BE28" s="5">
        <f t="shared" si="158"/>
        <v>2.7006705620748742E-4</v>
      </c>
      <c r="BF28" s="5">
        <f t="shared" si="159"/>
        <v>1.0325202281959325E-4</v>
      </c>
      <c r="BG28" s="5">
        <f t="shared" si="160"/>
        <v>2.6316871979989977E-5</v>
      </c>
      <c r="BH28" s="5">
        <f t="shared" si="161"/>
        <v>5.0307325602323948E-6</v>
      </c>
      <c r="BI28" s="5">
        <f t="shared" si="162"/>
        <v>7.6933976383897101E-7</v>
      </c>
      <c r="BJ28" s="8">
        <f t="shared" si="163"/>
        <v>0.25544277174836988</v>
      </c>
      <c r="BK28" s="8">
        <f t="shared" si="164"/>
        <v>0.31781238496911479</v>
      </c>
      <c r="BL28" s="8">
        <f t="shared" si="165"/>
        <v>0.3932744527190794</v>
      </c>
      <c r="BM28" s="8">
        <f t="shared" si="166"/>
        <v>0.28201547557411327</v>
      </c>
      <c r="BN28" s="8">
        <f t="shared" si="167"/>
        <v>0.71783351712491739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1.2608999999999999</v>
      </c>
      <c r="F29">
        <f>VLOOKUP(B29,home!$B$2:$E$405,3,FALSE)</f>
        <v>1.0689</v>
      </c>
      <c r="G29">
        <f>VLOOKUP(C29,away!$B$2:$E$405,4,FALSE)</f>
        <v>0.93100000000000005</v>
      </c>
      <c r="H29">
        <f>VLOOKUP(A29,away!$A$2:$E$405,3,FALSE)</f>
        <v>1.0995999999999999</v>
      </c>
      <c r="I29">
        <f>VLOOKUP(C29,away!$B$2:$E$405,3,FALSE)</f>
        <v>1.2653000000000001</v>
      </c>
      <c r="J29">
        <f>VLOOKUP(B29,home!$B$2:$E$405,4,FALSE)</f>
        <v>1.6607000000000001</v>
      </c>
      <c r="K29" s="3">
        <f t="shared" si="112"/>
        <v>1.25477946531</v>
      </c>
      <c r="L29" s="3">
        <f t="shared" si="113"/>
        <v>2.3105715675160003</v>
      </c>
      <c r="M29" s="5">
        <f t="shared" si="114"/>
        <v>2.8287054056635567E-2</v>
      </c>
      <c r="N29" s="5">
        <f t="shared" si="115"/>
        <v>3.5494014564380241E-2</v>
      </c>
      <c r="O29" s="5">
        <f t="shared" si="116"/>
        <v>6.5359262832050277E-2</v>
      </c>
      <c r="P29" s="5">
        <f t="shared" si="117"/>
        <v>8.2011460869455807E-2</v>
      </c>
      <c r="Q29" s="5">
        <f t="shared" si="118"/>
        <v>2.2268580308399205E-2</v>
      </c>
      <c r="R29" s="5">
        <f t="shared" si="119"/>
        <v>7.5508627186770344E-2</v>
      </c>
      <c r="S29" s="5">
        <f t="shared" si="120"/>
        <v>5.9443091002653645E-2</v>
      </c>
      <c r="T29" s="5">
        <f t="shared" si="121"/>
        <v>5.1453148509533891E-2</v>
      </c>
      <c r="U29" s="5">
        <f t="shared" si="122"/>
        <v>9.4746674847707824E-2</v>
      </c>
      <c r="V29" s="5">
        <f t="shared" si="123"/>
        <v>1.9148982514769278E-2</v>
      </c>
      <c r="W29" s="5">
        <f t="shared" si="124"/>
        <v>9.3140524308619847E-3</v>
      </c>
      <c r="X29" s="5">
        <f t="shared" si="125"/>
        <v>2.1520784725102986E-2</v>
      </c>
      <c r="Y29" s="5">
        <f t="shared" si="126"/>
        <v>2.4862656648227809E-2</v>
      </c>
      <c r="Z29" s="5">
        <f t="shared" si="127"/>
        <v>5.8156029026639078E-2</v>
      </c>
      <c r="AA29" s="5">
        <f t="shared" si="128"/>
        <v>7.2972991006599014E-2</v>
      </c>
      <c r="AB29" s="5">
        <f t="shared" si="129"/>
        <v>4.5782505318665893E-2</v>
      </c>
      <c r="AC29" s="5">
        <f t="shared" si="130"/>
        <v>3.4698647547735319E-3</v>
      </c>
      <c r="AD29" s="5">
        <f t="shared" si="131"/>
        <v>2.921770432266576E-3</v>
      </c>
      <c r="AE29" s="5">
        <f t="shared" si="132"/>
        <v>6.7509596876040847E-3</v>
      </c>
      <c r="AF29" s="5">
        <f t="shared" si="133"/>
        <v>7.7992877538123496E-3</v>
      </c>
      <c r="AG29" s="5">
        <f t="shared" si="134"/>
        <v>6.0069375102781821E-3</v>
      </c>
      <c r="AH29" s="5">
        <f t="shared" si="135"/>
        <v>3.3593416787146883E-2</v>
      </c>
      <c r="AI29" s="5">
        <f t="shared" si="136"/>
        <v>4.2152329554112147E-2</v>
      </c>
      <c r="AJ29" s="5">
        <f t="shared" si="137"/>
        <v>2.6445938769739885E-2</v>
      </c>
      <c r="AK29" s="5">
        <f t="shared" si="138"/>
        <v>1.1061273636371738E-2</v>
      </c>
      <c r="AL29" s="5">
        <f t="shared" si="139"/>
        <v>4.0240129210861961E-4</v>
      </c>
      <c r="AM29" s="5">
        <f t="shared" si="140"/>
        <v>7.3323550815160418E-4</v>
      </c>
      <c r="AN29" s="5">
        <f t="shared" si="141"/>
        <v>1.694193117428243E-3</v>
      </c>
      <c r="AO29" s="5">
        <f t="shared" si="142"/>
        <v>1.9572772235054979E-3</v>
      </c>
      <c r="AP29" s="5">
        <f t="shared" si="143"/>
        <v>1.5074763674594875E-3</v>
      </c>
      <c r="AQ29" s="5">
        <f t="shared" si="144"/>
        <v>8.7078300833854901E-4</v>
      </c>
      <c r="AR29" s="5">
        <f t="shared" si="145"/>
        <v>1.5523998736819249E-2</v>
      </c>
      <c r="AS29" s="5">
        <f t="shared" si="146"/>
        <v>1.947919483445917E-2</v>
      </c>
      <c r="AT29" s="5">
        <f t="shared" si="147"/>
        <v>1.2221046839526E-2</v>
      </c>
      <c r="AU29" s="5">
        <f t="shared" si="148"/>
        <v>5.111572872942967E-3</v>
      </c>
      <c r="AV29" s="5">
        <f t="shared" si="149"/>
        <v>1.6034741691011191E-3</v>
      </c>
      <c r="AW29" s="5">
        <f t="shared" si="150"/>
        <v>3.2407362977492711E-5</v>
      </c>
      <c r="AX29" s="5">
        <f t="shared" si="151"/>
        <v>1.5334147647746253E-4</v>
      </c>
      <c r="AY29" s="5">
        <f t="shared" si="152"/>
        <v>3.5430645566974849E-4</v>
      </c>
      <c r="AZ29" s="5">
        <f t="shared" si="153"/>
        <v>4.0932521132894462E-4</v>
      </c>
      <c r="BA29" s="5">
        <f t="shared" si="154"/>
        <v>3.1525839838804587E-4</v>
      </c>
      <c r="BB29" s="5">
        <f t="shared" si="155"/>
        <v>1.8210677293401279E-4</v>
      </c>
      <c r="BC29" s="5">
        <f t="shared" si="156"/>
        <v>8.4154146358684403E-5</v>
      </c>
      <c r="BD29" s="5">
        <f t="shared" si="157"/>
        <v>5.9782183492414747E-3</v>
      </c>
      <c r="BE29" s="5">
        <f t="shared" si="158"/>
        <v>7.5013456237676482E-3</v>
      </c>
      <c r="BF29" s="5">
        <f t="shared" si="159"/>
        <v>4.7062672254483406E-3</v>
      </c>
      <c r="BG29" s="5">
        <f t="shared" si="160"/>
        <v>1.9684424909180154E-3</v>
      </c>
      <c r="BH29" s="5">
        <f t="shared" si="161"/>
        <v>6.1749030406189789E-4</v>
      </c>
      <c r="BI29" s="5">
        <f t="shared" si="162"/>
        <v>1.5496283071297947E-4</v>
      </c>
      <c r="BJ29" s="8">
        <f t="shared" si="163"/>
        <v>0.19665365025650761</v>
      </c>
      <c r="BK29" s="8">
        <f t="shared" si="164"/>
        <v>0.19311716094606621</v>
      </c>
      <c r="BL29" s="8">
        <f t="shared" si="165"/>
        <v>0.5424890342161629</v>
      </c>
      <c r="BM29" s="8">
        <f t="shared" si="166"/>
        <v>0.68116497553499211</v>
      </c>
      <c r="BN29" s="8">
        <f t="shared" si="167"/>
        <v>0.30892899981769145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1.2608999999999999</v>
      </c>
      <c r="F30">
        <f>VLOOKUP(B30,home!$B$2:$E$405,3,FALSE)</f>
        <v>1.2413000000000001</v>
      </c>
      <c r="G30">
        <f>VLOOKUP(C30,away!$B$2:$E$405,4,FALSE)</f>
        <v>1.1033999999999999</v>
      </c>
      <c r="H30">
        <f>VLOOKUP(A30,away!$A$2:$E$405,3,FALSE)</f>
        <v>1.0995999999999999</v>
      </c>
      <c r="I30">
        <f>VLOOKUP(C30,away!$B$2:$E$405,3,FALSE)</f>
        <v>1.1861999999999999</v>
      </c>
      <c r="J30">
        <f>VLOOKUP(B30,home!$B$2:$E$405,4,FALSE)</f>
        <v>0.59309999999999996</v>
      </c>
      <c r="K30" s="3">
        <f t="shared" si="112"/>
        <v>1.7269922145779999</v>
      </c>
      <c r="L30" s="3">
        <f t="shared" si="113"/>
        <v>0.77360732791199982</v>
      </c>
      <c r="M30" s="5">
        <f t="shared" si="114"/>
        <v>8.2035799929259856E-2</v>
      </c>
      <c r="N30" s="5">
        <f t="shared" si="115"/>
        <v>0.14167518779451019</v>
      </c>
      <c r="O30" s="5">
        <f t="shared" si="116"/>
        <v>6.3463495976398138E-2</v>
      </c>
      <c r="P30" s="5">
        <f t="shared" si="117"/>
        <v>0.10960096346114179</v>
      </c>
      <c r="Q30" s="5">
        <f t="shared" si="118"/>
        <v>0.12233597315999763</v>
      </c>
      <c r="R30" s="5">
        <f t="shared" si="119"/>
        <v>2.4547912771127653E-2</v>
      </c>
      <c r="S30" s="5">
        <f t="shared" si="120"/>
        <v>3.6607100808332786E-2</v>
      </c>
      <c r="T30" s="5">
        <f t="shared" si="121"/>
        <v>9.4640005303819885E-2</v>
      </c>
      <c r="U30" s="5">
        <f t="shared" si="122"/>
        <v>4.2394054239877306E-2</v>
      </c>
      <c r="V30" s="5">
        <f t="shared" si="123"/>
        <v>5.434177005069262E-3</v>
      </c>
      <c r="W30" s="5">
        <f t="shared" si="124"/>
        <v>7.042442440337969E-2</v>
      </c>
      <c r="X30" s="5">
        <f t="shared" si="125"/>
        <v>5.4480850782439194E-2</v>
      </c>
      <c r="Y30" s="5">
        <f t="shared" si="126"/>
        <v>2.1073392698087581E-2</v>
      </c>
      <c r="Z30" s="5">
        <f t="shared" si="127"/>
        <v>6.3301484015629746E-3</v>
      </c>
      <c r="AA30" s="5">
        <f t="shared" si="128"/>
        <v>1.0932117006622624E-2</v>
      </c>
      <c r="AB30" s="5">
        <f t="shared" si="129"/>
        <v>9.4398404796465149E-3</v>
      </c>
      <c r="AC30" s="5">
        <f t="shared" si="130"/>
        <v>4.5375847792027683E-4</v>
      </c>
      <c r="AD30" s="5">
        <f t="shared" si="131"/>
        <v>3.0405608165193401E-2</v>
      </c>
      <c r="AE30" s="5">
        <f t="shared" si="132"/>
        <v>2.3522001286214549E-2</v>
      </c>
      <c r="AF30" s="5">
        <f t="shared" si="133"/>
        <v>9.098396281085528E-3</v>
      </c>
      <c r="AG30" s="5">
        <f t="shared" si="134"/>
        <v>2.3461953450983511E-3</v>
      </c>
      <c r="AH30" s="5">
        <f t="shared" si="135"/>
        <v>1.2242622975548872E-3</v>
      </c>
      <c r="AI30" s="5">
        <f t="shared" si="136"/>
        <v>2.1142914564786642E-3</v>
      </c>
      <c r="AJ30" s="5">
        <f t="shared" si="137"/>
        <v>1.8256824423437173E-3</v>
      </c>
      <c r="AK30" s="5">
        <f t="shared" si="138"/>
        <v>1.0509797880731162E-3</v>
      </c>
      <c r="AL30" s="5">
        <f t="shared" si="139"/>
        <v>2.4249104123618339E-5</v>
      </c>
      <c r="AM30" s="5">
        <f t="shared" si="140"/>
        <v>1.0502049716159654E-2</v>
      </c>
      <c r="AN30" s="5">
        <f t="shared" si="141"/>
        <v>8.1244626185172451E-3</v>
      </c>
      <c r="AO30" s="5">
        <f t="shared" si="142"/>
        <v>3.1425719085160266E-3</v>
      </c>
      <c r="AP30" s="5">
        <f t="shared" si="143"/>
        <v>8.1037221897279916E-4</v>
      </c>
      <c r="AQ30" s="5">
        <f t="shared" si="144"/>
        <v>1.5672747173341625E-4</v>
      </c>
      <c r="AR30" s="5">
        <f t="shared" si="145"/>
        <v>1.8941965693496844E-4</v>
      </c>
      <c r="AS30" s="5">
        <f t="shared" si="146"/>
        <v>3.2712627281472606E-4</v>
      </c>
      <c r="AT30" s="5">
        <f t="shared" si="147"/>
        <v>2.8247226316747547E-4</v>
      </c>
      <c r="AU30" s="5">
        <f t="shared" si="148"/>
        <v>1.626091331081527E-4</v>
      </c>
      <c r="AV30" s="5">
        <f t="shared" si="149"/>
        <v>7.020617672426433E-5</v>
      </c>
      <c r="AW30" s="5">
        <f t="shared" si="150"/>
        <v>8.9992051482059381E-7</v>
      </c>
      <c r="AX30" s="5">
        <f t="shared" si="151"/>
        <v>3.0228263494864686E-3</v>
      </c>
      <c r="AY30" s="5">
        <f t="shared" si="152"/>
        <v>2.3384806149682118E-3</v>
      </c>
      <c r="AZ30" s="5">
        <f t="shared" si="153"/>
        <v>9.0453286995978389E-4</v>
      </c>
      <c r="BA30" s="5">
        <f t="shared" si="154"/>
        <v>2.3325108551272032E-4</v>
      </c>
      <c r="BB30" s="5">
        <f t="shared" si="155"/>
        <v>4.5111187249017231E-5</v>
      </c>
      <c r="BC30" s="5">
        <f t="shared" si="156"/>
        <v>6.9796690053300222E-6</v>
      </c>
      <c r="BD30" s="5">
        <f t="shared" si="157"/>
        <v>2.4422739109244769E-5</v>
      </c>
      <c r="BE30" s="5">
        <f t="shared" si="158"/>
        <v>4.2177880300335345E-5</v>
      </c>
      <c r="BF30" s="5">
        <f t="shared" si="159"/>
        <v>3.6420435453040976E-5</v>
      </c>
      <c r="BG30" s="5">
        <f t="shared" si="160"/>
        <v>2.0965936159647449E-5</v>
      </c>
      <c r="BH30" s="5">
        <f t="shared" si="161"/>
        <v>9.0520021297626264E-6</v>
      </c>
      <c r="BI30" s="5">
        <f t="shared" si="162"/>
        <v>3.1265474408887055E-6</v>
      </c>
      <c r="BJ30" s="8">
        <f t="shared" si="163"/>
        <v>0.5992894009299069</v>
      </c>
      <c r="BK30" s="8">
        <f t="shared" si="164"/>
        <v>0.23649452940081583</v>
      </c>
      <c r="BL30" s="8">
        <f t="shared" si="165"/>
        <v>0.15816063550146511</v>
      </c>
      <c r="BM30" s="8">
        <f t="shared" si="166"/>
        <v>0.45427780044686189</v>
      </c>
      <c r="BN30" s="8">
        <f t="shared" si="167"/>
        <v>0.5436593330924353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1.2608999999999999</v>
      </c>
      <c r="F31">
        <f>VLOOKUP(B31,home!$B$2:$E$405,3,FALSE)</f>
        <v>0.89649999999999996</v>
      </c>
      <c r="G31">
        <f>VLOOKUP(C31,away!$B$2:$E$405,4,FALSE)</f>
        <v>0.8276</v>
      </c>
      <c r="H31">
        <f>VLOOKUP(A31,away!$A$2:$E$405,3,FALSE)</f>
        <v>1.0995999999999999</v>
      </c>
      <c r="I31">
        <f>VLOOKUP(C31,away!$B$2:$E$405,3,FALSE)</f>
        <v>1.1071</v>
      </c>
      <c r="J31">
        <f>VLOOKUP(B31,home!$B$2:$E$405,4,FALSE)</f>
        <v>0.79079999999999995</v>
      </c>
      <c r="K31" s="3">
        <f t="shared" si="112"/>
        <v>0.93551643305999987</v>
      </c>
      <c r="L31" s="3">
        <f t="shared" si="113"/>
        <v>0.96269395012799974</v>
      </c>
      <c r="M31" s="5">
        <f t="shared" si="114"/>
        <v>0.14983652939491415</v>
      </c>
      <c r="N31" s="5">
        <f t="shared" si="115"/>
        <v>0.14017453552161988</v>
      </c>
      <c r="O31" s="5">
        <f t="shared" si="116"/>
        <v>0.14424672035666006</v>
      </c>
      <c r="P31" s="5">
        <f t="shared" si="117"/>
        <v>0.13494517730866587</v>
      </c>
      <c r="Q31" s="5">
        <f t="shared" si="118"/>
        <v>6.5567790738514042E-2</v>
      </c>
      <c r="R31" s="5">
        <f t="shared" si="119"/>
        <v>6.9432722506581002E-2</v>
      </c>
      <c r="S31" s="5">
        <f t="shared" si="120"/>
        <v>3.0383446800999803E-2</v>
      </c>
      <c r="T31" s="5">
        <f t="shared" si="121"/>
        <v>6.3121715467226155E-2</v>
      </c>
      <c r="U31" s="5">
        <f t="shared" si="122"/>
        <v>6.4955452897001428E-2</v>
      </c>
      <c r="V31" s="5">
        <f t="shared" si="123"/>
        <v>3.040424293184932E-3</v>
      </c>
      <c r="W31" s="5">
        <f t="shared" si="124"/>
        <v>2.0446581905106388E-2</v>
      </c>
      <c r="X31" s="5">
        <f t="shared" si="125"/>
        <v>1.9683800700842548E-2</v>
      </c>
      <c r="Y31" s="5">
        <f t="shared" si="126"/>
        <v>9.4747379251132018E-3</v>
      </c>
      <c r="Z31" s="5">
        <f t="shared" si="127"/>
        <v>2.2280820632667245E-2</v>
      </c>
      <c r="AA31" s="5">
        <f t="shared" si="128"/>
        <v>2.0844073843922506E-2</v>
      </c>
      <c r="AB31" s="5">
        <f t="shared" si="129"/>
        <v>9.7499868064528129E-3</v>
      </c>
      <c r="AC31" s="5">
        <f t="shared" si="130"/>
        <v>1.7114092479413021E-4</v>
      </c>
      <c r="AD31" s="5">
        <f t="shared" si="131"/>
        <v>4.7820283430335649E-3</v>
      </c>
      <c r="AE31" s="5">
        <f t="shared" si="132"/>
        <v>4.6036297551790362E-3</v>
      </c>
      <c r="AF31" s="5">
        <f t="shared" si="133"/>
        <v>2.2159432569700513E-3</v>
      </c>
      <c r="AG31" s="5">
        <f t="shared" si="134"/>
        <v>7.1109172243733463E-4</v>
      </c>
      <c r="AH31" s="5">
        <f t="shared" si="135"/>
        <v>5.3624028067389678E-3</v>
      </c>
      <c r="AI31" s="5">
        <f t="shared" si="136"/>
        <v>5.0166159463913692E-3</v>
      </c>
      <c r="AJ31" s="5">
        <f t="shared" si="137"/>
        <v>2.346563328099985E-3</v>
      </c>
      <c r="AK31" s="5">
        <f t="shared" si="138"/>
        <v>7.3174951821783341E-4</v>
      </c>
      <c r="AL31" s="5">
        <f t="shared" si="139"/>
        <v>6.1652902758429363E-6</v>
      </c>
      <c r="AM31" s="5">
        <f t="shared" si="140"/>
        <v>8.9473321965331657E-4</v>
      </c>
      <c r="AN31" s="5">
        <f t="shared" si="141"/>
        <v>8.6135425753879459E-4</v>
      </c>
      <c r="AO31" s="5">
        <f t="shared" si="142"/>
        <v>4.146102663247963E-4</v>
      </c>
      <c r="AP31" s="5">
        <f t="shared" si="143"/>
        <v>1.3304759835061338E-4</v>
      </c>
      <c r="AQ31" s="5">
        <f t="shared" si="144"/>
        <v>3.2021029502798883E-5</v>
      </c>
      <c r="AR31" s="5">
        <f t="shared" si="145"/>
        <v>1.032470548039402E-3</v>
      </c>
      <c r="AS31" s="5">
        <f t="shared" si="146"/>
        <v>9.6589316434132451E-4</v>
      </c>
      <c r="AT31" s="5">
        <f t="shared" si="147"/>
        <v>4.5180446391081605E-4</v>
      </c>
      <c r="AU31" s="5">
        <f t="shared" si="148"/>
        <v>1.4089016683947739E-4</v>
      </c>
      <c r="AV31" s="5">
        <f t="shared" si="149"/>
        <v>3.2951266583724039E-5</v>
      </c>
      <c r="AW31" s="5">
        <f t="shared" si="150"/>
        <v>1.5423775363591114E-7</v>
      </c>
      <c r="AX31" s="5">
        <f t="shared" si="151"/>
        <v>1.3950627169839332E-4</v>
      </c>
      <c r="AY31" s="5">
        <f t="shared" si="152"/>
        <v>1.3430184376895624E-4</v>
      </c>
      <c r="AZ31" s="5">
        <f t="shared" si="153"/>
        <v>6.4645786243704991E-5</v>
      </c>
      <c r="BA31" s="5">
        <f t="shared" si="154"/>
        <v>2.0744702439360886E-5</v>
      </c>
      <c r="BB31" s="5">
        <f t="shared" si="155"/>
        <v>4.9926998838945703E-6</v>
      </c>
      <c r="BC31" s="5">
        <f t="shared" si="156"/>
        <v>9.6128839460601422E-7</v>
      </c>
      <c r="BD31" s="5">
        <f t="shared" si="157"/>
        <v>1.6565885838047874E-4</v>
      </c>
      <c r="BE31" s="5">
        <f t="shared" si="158"/>
        <v>1.5497658429689711E-4</v>
      </c>
      <c r="BF31" s="5">
        <f t="shared" si="159"/>
        <v>7.2491570674627773E-5</v>
      </c>
      <c r="BG31" s="5">
        <f t="shared" si="160"/>
        <v>2.2605685208148228E-5</v>
      </c>
      <c r="BH31" s="5">
        <f t="shared" si="161"/>
        <v>5.2869974982010064E-6</v>
      </c>
      <c r="BI31" s="5">
        <f t="shared" si="162"/>
        <v>9.8921460822282985E-7</v>
      </c>
      <c r="BJ31" s="8">
        <f t="shared" si="163"/>
        <v>0.33348277429984136</v>
      </c>
      <c r="BK31" s="8">
        <f t="shared" si="164"/>
        <v>0.31851718585660371</v>
      </c>
      <c r="BL31" s="8">
        <f t="shared" si="165"/>
        <v>0.32573230653044716</v>
      </c>
      <c r="BM31" s="8">
        <f t="shared" si="166"/>
        <v>0.29567546388658916</v>
      </c>
      <c r="BN31" s="8">
        <f t="shared" si="167"/>
        <v>0.70420347582695508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1.2608999999999999</v>
      </c>
      <c r="F32">
        <f>VLOOKUP(B32,home!$B$2:$E$405,3,FALSE)</f>
        <v>1.0345</v>
      </c>
      <c r="G32">
        <f>VLOOKUP(C32,away!$B$2:$E$405,4,FALSE)</f>
        <v>0.86199999999999999</v>
      </c>
      <c r="H32">
        <f>VLOOKUP(A32,away!$A$2:$E$405,3,FALSE)</f>
        <v>1.0995999999999999</v>
      </c>
      <c r="I32">
        <f>VLOOKUP(C32,away!$B$2:$E$405,3,FALSE)</f>
        <v>1.1861999999999999</v>
      </c>
      <c r="J32">
        <f>VLOOKUP(B32,home!$B$2:$E$405,4,FALSE)</f>
        <v>0.86990000000000001</v>
      </c>
      <c r="K32" s="3">
        <f t="shared" si="112"/>
        <v>1.1243937050999999</v>
      </c>
      <c r="L32" s="3">
        <f t="shared" si="113"/>
        <v>1.1346501678479999</v>
      </c>
      <c r="M32" s="5">
        <f t="shared" si="114"/>
        <v>0.1044503047888414</v>
      </c>
      <c r="N32" s="5">
        <f t="shared" si="115"/>
        <v>0.11744326520034963</v>
      </c>
      <c r="O32" s="5">
        <f t="shared" si="116"/>
        <v>0.11851455586043362</v>
      </c>
      <c r="P32" s="5">
        <f t="shared" si="117"/>
        <v>0.13325702057219385</v>
      </c>
      <c r="Q32" s="5">
        <f t="shared" si="118"/>
        <v>6.6026234048831511E-2</v>
      </c>
      <c r="R32" s="5">
        <f t="shared" si="119"/>
        <v>6.7236280349736111E-2</v>
      </c>
      <c r="S32" s="5">
        <f t="shared" si="120"/>
        <v>4.2502110376022487E-2</v>
      </c>
      <c r="T32" s="5">
        <f t="shared" si="121"/>
        <v>7.4916677545877997E-2</v>
      </c>
      <c r="U32" s="5">
        <f t="shared" si="122"/>
        <v>7.560005037958209E-2</v>
      </c>
      <c r="V32" s="5">
        <f t="shared" si="123"/>
        <v>6.0248796020367255E-3</v>
      </c>
      <c r="W32" s="5">
        <f t="shared" si="124"/>
        <v>2.4746493978655148E-2</v>
      </c>
      <c r="X32" s="5">
        <f t="shared" si="125"/>
        <v>2.8078613546530577E-2</v>
      </c>
      <c r="Y32" s="5">
        <f t="shared" si="126"/>
        <v>1.5929701786755027E-2</v>
      </c>
      <c r="Z32" s="5">
        <f t="shared" si="127"/>
        <v>2.5429885594767752E-2</v>
      </c>
      <c r="AA32" s="5">
        <f t="shared" si="128"/>
        <v>2.8593203284170022E-2</v>
      </c>
      <c r="AB32" s="5">
        <f t="shared" si="129"/>
        <v>1.6075008890682713E-2</v>
      </c>
      <c r="AC32" s="5">
        <f t="shared" si="130"/>
        <v>4.8040639200184088E-4</v>
      </c>
      <c r="AD32" s="5">
        <f t="shared" si="131"/>
        <v>6.9562005132237214E-3</v>
      </c>
      <c r="AE32" s="5">
        <f t="shared" si="132"/>
        <v>7.8928540799136377E-3</v>
      </c>
      <c r="AF32" s="5">
        <f t="shared" si="133"/>
        <v>4.4778141032868913E-3</v>
      </c>
      <c r="AG32" s="5">
        <f t="shared" si="134"/>
        <v>1.6935841746288708E-3</v>
      </c>
      <c r="AH32" s="5">
        <f t="shared" si="135"/>
        <v>7.2135059896146622E-3</v>
      </c>
      <c r="AI32" s="5">
        <f t="shared" si="136"/>
        <v>8.1108207264238702E-3</v>
      </c>
      <c r="AJ32" s="5">
        <f t="shared" si="137"/>
        <v>4.5598778839928047E-3</v>
      </c>
      <c r="AK32" s="5">
        <f t="shared" si="138"/>
        <v>1.7090326629287393E-3</v>
      </c>
      <c r="AL32" s="5">
        <f t="shared" si="139"/>
        <v>2.4515974210480924E-5</v>
      </c>
      <c r="AM32" s="5">
        <f t="shared" si="140"/>
        <v>1.5643016136964282E-3</v>
      </c>
      <c r="AN32" s="5">
        <f t="shared" si="141"/>
        <v>1.774935088545549E-3</v>
      </c>
      <c r="AO32" s="5">
        <f t="shared" si="142"/>
        <v>1.0069651980687561E-3</v>
      </c>
      <c r="AP32" s="5">
        <f t="shared" si="143"/>
        <v>3.8085107700193627E-4</v>
      </c>
      <c r="AQ32" s="5">
        <f t="shared" si="144"/>
        <v>1.0803318461133456E-4</v>
      </c>
      <c r="AR32" s="5">
        <f t="shared" si="145"/>
        <v>1.6369611563777644E-3</v>
      </c>
      <c r="AS32" s="5">
        <f t="shared" si="146"/>
        <v>1.8405888197243747E-3</v>
      </c>
      <c r="AT32" s="5">
        <f t="shared" si="147"/>
        <v>1.0347732412877629E-3</v>
      </c>
      <c r="AU32" s="5">
        <f t="shared" si="148"/>
        <v>3.8783083956996138E-4</v>
      </c>
      <c r="AV32" s="5">
        <f t="shared" si="149"/>
        <v>1.0901863866402808E-4</v>
      </c>
      <c r="AW32" s="5">
        <f t="shared" si="150"/>
        <v>8.6881446378785637E-7</v>
      </c>
      <c r="AX32" s="5">
        <f t="shared" si="151"/>
        <v>2.9314848121967253E-4</v>
      </c>
      <c r="AY32" s="5">
        <f t="shared" si="152"/>
        <v>3.3262097342028762E-4</v>
      </c>
      <c r="AZ32" s="5">
        <f t="shared" si="153"/>
        <v>1.887042216605473E-4</v>
      </c>
      <c r="BA32" s="5">
        <f t="shared" si="154"/>
        <v>7.1371092260255389E-5</v>
      </c>
      <c r="BB32" s="5">
        <f t="shared" si="155"/>
        <v>2.0245305453148455E-5</v>
      </c>
      <c r="BC32" s="5">
        <f t="shared" si="156"/>
        <v>4.5942678461097812E-6</v>
      </c>
      <c r="BD32" s="5">
        <f t="shared" si="157"/>
        <v>3.0956304180744808E-4</v>
      </c>
      <c r="BE32" s="5">
        <f t="shared" si="158"/>
        <v>3.4807073553990266E-4</v>
      </c>
      <c r="BF32" s="5">
        <f t="shared" si="159"/>
        <v>1.9568427198529676E-4</v>
      </c>
      <c r="BG32" s="5">
        <f t="shared" si="160"/>
        <v>7.3342054535781317E-5</v>
      </c>
      <c r="BH32" s="5">
        <f t="shared" si="161"/>
        <v>2.061633610978334E-5</v>
      </c>
      <c r="BI32" s="5">
        <f t="shared" si="162"/>
        <v>4.6361757088132416E-6</v>
      </c>
      <c r="BJ32" s="8">
        <f t="shared" si="163"/>
        <v>0.35390720948183702</v>
      </c>
      <c r="BK32" s="8">
        <f t="shared" si="164"/>
        <v>0.28707185867872714</v>
      </c>
      <c r="BL32" s="8">
        <f t="shared" si="165"/>
        <v>0.33357342133887563</v>
      </c>
      <c r="BM32" s="8">
        <f t="shared" si="166"/>
        <v>0.3927229621148649</v>
      </c>
      <c r="BN32" s="8">
        <f t="shared" si="167"/>
        <v>0.60692766082038618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1.4149</v>
      </c>
      <c r="F33">
        <f>VLOOKUP(B33,home!$B$2:$E$405,3,FALSE)</f>
        <v>0.7853</v>
      </c>
      <c r="G33">
        <f>VLOOKUP(C33,away!$B$2:$E$405,4,FALSE)</f>
        <v>1.0415000000000001</v>
      </c>
      <c r="H33">
        <f>VLOOKUP(A33,away!$A$2:$E$405,3,FALSE)</f>
        <v>1.2471000000000001</v>
      </c>
      <c r="I33">
        <f>VLOOKUP(C33,away!$B$2:$E$405,3,FALSE)</f>
        <v>0.67530000000000001</v>
      </c>
      <c r="J33">
        <f>VLOOKUP(B33,home!$B$2:$E$405,4,FALSE)</f>
        <v>1.0690999999999999</v>
      </c>
      <c r="K33" s="3">
        <f t="shared" si="112"/>
        <v>1.1572324902550002</v>
      </c>
      <c r="L33" s="3">
        <f t="shared" si="113"/>
        <v>0.90036034413299992</v>
      </c>
      <c r="M33" s="5">
        <f t="shared" si="114"/>
        <v>0.12776114226732596</v>
      </c>
      <c r="N33" s="5">
        <f t="shared" si="115"/>
        <v>0.14784934482384099</v>
      </c>
      <c r="O33" s="5">
        <f t="shared" si="116"/>
        <v>0.11503106601863478</v>
      </c>
      <c r="P33" s="5">
        <f t="shared" si="117"/>
        <v>0.13311768698543205</v>
      </c>
      <c r="Q33" s="5">
        <f t="shared" si="118"/>
        <v>8.5548032746531888E-2</v>
      </c>
      <c r="R33" s="5">
        <f t="shared" si="119"/>
        <v>5.1784705093261912E-2</v>
      </c>
      <c r="S33" s="5">
        <f t="shared" si="120"/>
        <v>3.4674702874982269E-2</v>
      </c>
      <c r="T33" s="5">
        <f t="shared" si="121"/>
        <v>7.70240562035686E-2</v>
      </c>
      <c r="U33" s="5">
        <f t="shared" si="122"/>
        <v>5.9926943232196279E-2</v>
      </c>
      <c r="V33" s="5">
        <f t="shared" si="123"/>
        <v>4.0142758777214184E-3</v>
      </c>
      <c r="W33" s="5">
        <f t="shared" si="124"/>
        <v>3.2999654323895115E-2</v>
      </c>
      <c r="X33" s="5">
        <f t="shared" si="125"/>
        <v>2.9711580123332245E-2</v>
      </c>
      <c r="Y33" s="5">
        <f t="shared" si="126"/>
        <v>1.3375564252289309E-2</v>
      </c>
      <c r="Z33" s="5">
        <f t="shared" si="127"/>
        <v>1.5541631632865073E-2</v>
      </c>
      <c r="AA33" s="5">
        <f t="shared" si="128"/>
        <v>1.7985281077126332E-2</v>
      </c>
      <c r="AB33" s="5">
        <f t="shared" si="129"/>
        <v>1.0406575804409521E-2</v>
      </c>
      <c r="AC33" s="5">
        <f t="shared" si="130"/>
        <v>2.6141121151960789E-4</v>
      </c>
      <c r="AD33" s="5">
        <f t="shared" si="131"/>
        <v>9.5470680376988394E-3</v>
      </c>
      <c r="AE33" s="5">
        <f t="shared" si="132"/>
        <v>8.5958014638836903E-3</v>
      </c>
      <c r="AF33" s="5">
        <f t="shared" si="133"/>
        <v>3.8696593820606319E-3</v>
      </c>
      <c r="AG33" s="5">
        <f t="shared" si="134"/>
        <v>1.1613626176365343E-3</v>
      </c>
      <c r="AH33" s="5">
        <f t="shared" si="135"/>
        <v>3.4982672013386782E-3</v>
      </c>
      <c r="AI33" s="5">
        <f t="shared" si="136"/>
        <v>4.0483084649825486E-3</v>
      </c>
      <c r="AJ33" s="5">
        <f t="shared" si="137"/>
        <v>2.3424170431260763E-3</v>
      </c>
      <c r="AK33" s="5">
        <f t="shared" si="138"/>
        <v>9.0357370267751412E-4</v>
      </c>
      <c r="AL33" s="5">
        <f t="shared" si="139"/>
        <v>1.0894848061623572E-5</v>
      </c>
      <c r="AM33" s="5">
        <f t="shared" si="140"/>
        <v>2.2096354639800295E-3</v>
      </c>
      <c r="AN33" s="5">
        <f t="shared" si="141"/>
        <v>1.9894681467575405E-3</v>
      </c>
      <c r="AO33" s="5">
        <f t="shared" si="142"/>
        <v>8.9561911262813019E-4</v>
      </c>
      <c r="AP33" s="5">
        <f t="shared" si="143"/>
        <v>2.687933108193185E-4</v>
      </c>
      <c r="AQ33" s="5">
        <f t="shared" si="144"/>
        <v>6.0502709457482492E-5</v>
      </c>
      <c r="AR33" s="5">
        <f t="shared" si="145"/>
        <v>6.2994021225329594E-4</v>
      </c>
      <c r="AS33" s="5">
        <f t="shared" si="146"/>
        <v>7.2898728053764504E-4</v>
      </c>
      <c r="AT33" s="5">
        <f t="shared" si="147"/>
        <v>4.2180388301039977E-4</v>
      </c>
      <c r="AU33" s="5">
        <f t="shared" si="148"/>
        <v>1.6270838597845115E-4</v>
      </c>
      <c r="AV33" s="5">
        <f t="shared" si="149"/>
        <v>4.7072857672803729E-5</v>
      </c>
      <c r="AW33" s="5">
        <f t="shared" si="150"/>
        <v>3.1532300307589731E-7</v>
      </c>
      <c r="AX33" s="5">
        <f t="shared" si="151"/>
        <v>4.2617699175622858E-4</v>
      </c>
      <c r="AY33" s="5">
        <f t="shared" si="152"/>
        <v>3.8371286295920461E-4</v>
      </c>
      <c r="AZ33" s="5">
        <f t="shared" si="153"/>
        <v>1.7273992267110406E-4</v>
      </c>
      <c r="BA33" s="5">
        <f t="shared" si="154"/>
        <v>5.1842725407221023E-5</v>
      </c>
      <c r="BB33" s="5">
        <f t="shared" si="155"/>
        <v>1.1669283522109534E-5</v>
      </c>
      <c r="BC33" s="5">
        <f t="shared" si="156"/>
        <v>2.1013120255504173E-6</v>
      </c>
      <c r="BD33" s="5">
        <f t="shared" si="157"/>
        <v>9.4528864381265376E-5</v>
      </c>
      <c r="BE33" s="5">
        <f t="shared" si="158"/>
        <v>1.0939187312890892E-4</v>
      </c>
      <c r="BF33" s="5">
        <f t="shared" si="159"/>
        <v>6.3295914877313172E-5</v>
      </c>
      <c r="BG33" s="5">
        <f t="shared" si="160"/>
        <v>2.4416029732147196E-5</v>
      </c>
      <c r="BH33" s="5">
        <f t="shared" si="161"/>
        <v>7.0637557222682114E-6</v>
      </c>
      <c r="BI33" s="5">
        <f t="shared" si="162"/>
        <v>1.6348815250066903E-6</v>
      </c>
      <c r="BJ33" s="8">
        <f t="shared" si="163"/>
        <v>0.41615438581672165</v>
      </c>
      <c r="BK33" s="8">
        <f t="shared" si="164"/>
        <v>0.30022382692800209</v>
      </c>
      <c r="BL33" s="8">
        <f t="shared" si="165"/>
        <v>0.26821798157657317</v>
      </c>
      <c r="BM33" s="8">
        <f t="shared" si="166"/>
        <v>0.33866245047917831</v>
      </c>
      <c r="BN33" s="8">
        <f t="shared" si="167"/>
        <v>0.66109197793502761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1.4149</v>
      </c>
      <c r="F34">
        <f>VLOOKUP(B34,home!$B$2:$E$405,3,FALSE)</f>
        <v>1.1308</v>
      </c>
      <c r="G34">
        <f>VLOOKUP(C34,away!$B$2:$E$405,4,FALSE)</f>
        <v>0.74399999999999999</v>
      </c>
      <c r="H34">
        <f>VLOOKUP(A34,away!$A$2:$E$405,3,FALSE)</f>
        <v>1.2471000000000001</v>
      </c>
      <c r="I34">
        <f>VLOOKUP(C34,away!$B$2:$E$405,3,FALSE)</f>
        <v>1.1395</v>
      </c>
      <c r="J34">
        <f>VLOOKUP(B34,home!$B$2:$E$405,4,FALSE)</f>
        <v>1.1226</v>
      </c>
      <c r="K34" s="3">
        <f t="shared" si="112"/>
        <v>1.19037687648</v>
      </c>
      <c r="L34" s="3">
        <f t="shared" si="113"/>
        <v>1.5952936871700001</v>
      </c>
      <c r="M34" s="5">
        <f t="shared" si="114"/>
        <v>6.1687709623020968E-2</v>
      </c>
      <c r="N34" s="5">
        <f t="shared" si="115"/>
        <v>7.3431623098256946E-2</v>
      </c>
      <c r="O34" s="5">
        <f t="shared" si="116"/>
        <v>9.8410013737581417E-2</v>
      </c>
      <c r="P34" s="5">
        <f t="shared" si="117"/>
        <v>0.11714500476729607</v>
      </c>
      <c r="Q34" s="5">
        <f t="shared" si="118"/>
        <v>4.3705653069279864E-2</v>
      </c>
      <c r="R34" s="5">
        <f t="shared" si="119"/>
        <v>7.849643683493833E-2</v>
      </c>
      <c r="S34" s="5">
        <f t="shared" si="120"/>
        <v>5.561461199399359E-2</v>
      </c>
      <c r="T34" s="5">
        <f t="shared" si="121"/>
        <v>6.9723352435064306E-2</v>
      </c>
      <c r="U34" s="5">
        <f t="shared" si="122"/>
        <v>9.3440343294383513E-2</v>
      </c>
      <c r="V34" s="5">
        <f t="shared" si="123"/>
        <v>1.1734687557666181E-2</v>
      </c>
      <c r="W34" s="5">
        <f t="shared" si="124"/>
        <v>1.7342066261709289E-2</v>
      </c>
      <c r="X34" s="5">
        <f t="shared" si="125"/>
        <v>2.7665688829788676E-2</v>
      </c>
      <c r="Y34" s="5">
        <f t="shared" si="126"/>
        <v>2.2067449370685735E-2</v>
      </c>
      <c r="Z34" s="5">
        <f t="shared" si="127"/>
        <v>4.1741623382705255E-2</v>
      </c>
      <c r="AA34" s="5">
        <f t="shared" si="128"/>
        <v>4.968826326150922E-2</v>
      </c>
      <c r="AB34" s="5">
        <f t="shared" si="129"/>
        <v>2.9573879809475644E-2</v>
      </c>
      <c r="AC34" s="5">
        <f t="shared" si="130"/>
        <v>1.3927612549223785E-3</v>
      </c>
      <c r="AD34" s="5">
        <f t="shared" si="131"/>
        <v>5.160898667080676E-3</v>
      </c>
      <c r="AE34" s="5">
        <f t="shared" si="132"/>
        <v>8.2331490637178716E-3</v>
      </c>
      <c r="AF34" s="5">
        <f t="shared" si="133"/>
        <v>6.5671453634393601E-3</v>
      </c>
      <c r="AG34" s="5">
        <f t="shared" si="134"/>
        <v>3.4921751803408487E-3</v>
      </c>
      <c r="AH34" s="5">
        <f t="shared" si="135"/>
        <v>1.6647537068664345E-2</v>
      </c>
      <c r="AI34" s="5">
        <f t="shared" si="136"/>
        <v>1.981684317688168E-2</v>
      </c>
      <c r="AJ34" s="5">
        <f t="shared" si="137"/>
        <v>1.1794755941295209E-2</v>
      </c>
      <c r="AK34" s="5">
        <f t="shared" si="138"/>
        <v>4.6800682454143025E-3</v>
      </c>
      <c r="AL34" s="5">
        <f t="shared" si="139"/>
        <v>1.0579418483496435E-4</v>
      </c>
      <c r="AM34" s="5">
        <f t="shared" si="140"/>
        <v>1.2286828870298585E-3</v>
      </c>
      <c r="AN34" s="5">
        <f t="shared" si="141"/>
        <v>1.9601100532125439E-3</v>
      </c>
      <c r="AO34" s="5">
        <f t="shared" si="142"/>
        <v>1.5634755970242123E-3</v>
      </c>
      <c r="AP34" s="5">
        <f t="shared" si="143"/>
        <v>8.3140091665902423E-4</v>
      </c>
      <c r="AQ34" s="5">
        <f t="shared" si="144"/>
        <v>3.3158215846337331E-4</v>
      </c>
      <c r="AR34" s="5">
        <f t="shared" si="145"/>
        <v>5.3115421585137566E-3</v>
      </c>
      <c r="AS34" s="5">
        <f t="shared" si="146"/>
        <v>6.3227369639434431E-3</v>
      </c>
      <c r="AT34" s="5">
        <f t="shared" si="147"/>
        <v>3.7632199389718178E-3</v>
      </c>
      <c r="AU34" s="5">
        <f t="shared" si="148"/>
        <v>1.4932166654868424E-3</v>
      </c>
      <c r="AV34" s="5">
        <f t="shared" si="149"/>
        <v>4.4437264754252731E-4</v>
      </c>
      <c r="AW34" s="5">
        <f t="shared" si="150"/>
        <v>5.5806453553536005E-6</v>
      </c>
      <c r="AX34" s="5">
        <f t="shared" si="151"/>
        <v>2.4376594954117175E-4</v>
      </c>
      <c r="AY34" s="5">
        <f t="shared" si="152"/>
        <v>3.8887828045003212E-4</v>
      </c>
      <c r="AZ34" s="5">
        <f t="shared" si="153"/>
        <v>3.1018753293973061E-4</v>
      </c>
      <c r="BA34" s="5">
        <f t="shared" si="154"/>
        <v>1.6494673771252956E-4</v>
      </c>
      <c r="BB34" s="5">
        <f t="shared" si="155"/>
        <v>6.5784622348021065E-5</v>
      </c>
      <c r="BC34" s="5">
        <f t="shared" si="156"/>
        <v>2.0989158548932093E-5</v>
      </c>
      <c r="BD34" s="5">
        <f t="shared" si="157"/>
        <v>1.4122449457690518E-3</v>
      </c>
      <c r="BE34" s="5">
        <f t="shared" si="158"/>
        <v>1.6811037273692312E-3</v>
      </c>
      <c r="BF34" s="5">
        <f t="shared" si="159"/>
        <v>1.0005735020123356E-3</v>
      </c>
      <c r="BG34" s="5">
        <f t="shared" si="160"/>
        <v>3.9701985333803286E-4</v>
      </c>
      <c r="BH34" s="5">
        <f t="shared" si="161"/>
        <v>1.1815081322926886E-4</v>
      </c>
      <c r="BI34" s="5">
        <f t="shared" si="162"/>
        <v>2.8128799201085796E-5</v>
      </c>
      <c r="BJ34" s="8">
        <f t="shared" si="163"/>
        <v>0.28449900523329297</v>
      </c>
      <c r="BK34" s="8">
        <f t="shared" si="164"/>
        <v>0.24806944766218419</v>
      </c>
      <c r="BL34" s="8">
        <f t="shared" si="165"/>
        <v>0.42452045138552097</v>
      </c>
      <c r="BM34" s="8">
        <f t="shared" si="166"/>
        <v>0.52557078889823527</v>
      </c>
      <c r="BN34" s="8">
        <f t="shared" si="167"/>
        <v>0.47287644113037358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1.4149</v>
      </c>
      <c r="F35">
        <f>VLOOKUP(B35,home!$B$2:$E$405,3,FALSE)</f>
        <v>1.2472000000000001</v>
      </c>
      <c r="G35">
        <f>VLOOKUP(C35,away!$B$2:$E$405,4,FALSE)</f>
        <v>0.81279999999999997</v>
      </c>
      <c r="H35">
        <f>VLOOKUP(A35,away!$A$2:$E$405,3,FALSE)</f>
        <v>1.2471000000000001</v>
      </c>
      <c r="I35">
        <f>VLOOKUP(C35,away!$B$2:$E$405,3,FALSE)</f>
        <v>1.0023</v>
      </c>
      <c r="J35">
        <f>VLOOKUP(B35,home!$B$2:$E$405,4,FALSE)</f>
        <v>0.66039999999999999</v>
      </c>
      <c r="K35" s="3">
        <f t="shared" si="112"/>
        <v>1.4343183139840001</v>
      </c>
      <c r="L35" s="3">
        <f t="shared" si="113"/>
        <v>0.82547908513199997</v>
      </c>
      <c r="M35" s="5">
        <f t="shared" si="114"/>
        <v>0.10437162839701013</v>
      </c>
      <c r="N35" s="5">
        <f t="shared" si="115"/>
        <v>0.14970213807016416</v>
      </c>
      <c r="O35" s="5">
        <f t="shared" si="116"/>
        <v>8.6156596322900986E-2</v>
      </c>
      <c r="P35" s="5">
        <f t="shared" si="117"/>
        <v>0.12357598397646344</v>
      </c>
      <c r="Q35" s="5">
        <f t="shared" si="118"/>
        <v>0.10736025913829896</v>
      </c>
      <c r="R35" s="5">
        <f t="shared" si="119"/>
        <v>3.5560234155357667E-2</v>
      </c>
      <c r="S35" s="5">
        <f t="shared" si="120"/>
        <v>3.6578484139537994E-2</v>
      </c>
      <c r="T35" s="5">
        <f t="shared" si="121"/>
        <v>8.8623648493017446E-2</v>
      </c>
      <c r="U35" s="5">
        <f t="shared" si="122"/>
        <v>5.1004695098588862E-2</v>
      </c>
      <c r="V35" s="5">
        <f t="shared" si="123"/>
        <v>4.8121018660111474E-3</v>
      </c>
      <c r="W35" s="5">
        <f t="shared" si="124"/>
        <v>5.132959529204343E-2</v>
      </c>
      <c r="X35" s="5">
        <f t="shared" si="125"/>
        <v>4.237150736187182E-2</v>
      </c>
      <c r="Y35" s="5">
        <f t="shared" si="126"/>
        <v>1.7488396566370874E-2</v>
      </c>
      <c r="Z35" s="5">
        <f t="shared" si="127"/>
        <v>9.7847431858814511E-3</v>
      </c>
      <c r="AA35" s="5">
        <f t="shared" si="128"/>
        <v>1.4034436349139916E-2</v>
      </c>
      <c r="AB35" s="5">
        <f t="shared" si="129"/>
        <v>1.0064924541007067E-2</v>
      </c>
      <c r="AC35" s="5">
        <f t="shared" si="130"/>
        <v>3.5609546879524509E-4</v>
      </c>
      <c r="AD35" s="5">
        <f t="shared" si="131"/>
        <v>1.8405744644191192E-2</v>
      </c>
      <c r="AE35" s="5">
        <f t="shared" si="132"/>
        <v>1.5193557250060153E-2</v>
      </c>
      <c r="AF35" s="5">
        <f t="shared" si="133"/>
        <v>6.2709818693401599E-3</v>
      </c>
      <c r="AG35" s="5">
        <f t="shared" si="134"/>
        <v>1.7255214587940917E-3</v>
      </c>
      <c r="AH35" s="5">
        <f t="shared" si="135"/>
        <v>2.019275213333247E-3</v>
      </c>
      <c r="AI35" s="5">
        <f t="shared" si="136"/>
        <v>2.8962834194578247E-3</v>
      </c>
      <c r="AJ35" s="5">
        <f t="shared" si="137"/>
        <v>2.0770961755082816E-3</v>
      </c>
      <c r="AK35" s="5">
        <f t="shared" si="138"/>
        <v>9.9307236147921766E-4</v>
      </c>
      <c r="AL35" s="5">
        <f t="shared" si="139"/>
        <v>1.6864678120588968E-5</v>
      </c>
      <c r="AM35" s="5">
        <f t="shared" si="140"/>
        <v>5.279939325135272E-3</v>
      </c>
      <c r="AN35" s="5">
        <f t="shared" si="141"/>
        <v>4.3584794836651333E-3</v>
      </c>
      <c r="AO35" s="5">
        <f t="shared" si="142"/>
        <v>1.7989168283712427E-3</v>
      </c>
      <c r="AP35" s="5">
        <f t="shared" si="143"/>
        <v>4.9498940590415094E-4</v>
      </c>
      <c r="AQ35" s="5">
        <f t="shared" si="144"/>
        <v>1.0215085048394765E-4</v>
      </c>
      <c r="AR35" s="5">
        <f t="shared" si="145"/>
        <v>3.3337389114641066E-4</v>
      </c>
      <c r="AS35" s="5">
        <f t="shared" si="146"/>
        <v>4.7816427747540528E-4</v>
      </c>
      <c r="AT35" s="5">
        <f t="shared" si="147"/>
        <v>3.4291989013795051E-4</v>
      </c>
      <c r="AU35" s="5">
        <f t="shared" si="148"/>
        <v>1.6395209288474791E-4</v>
      </c>
      <c r="AV35" s="5">
        <f t="shared" si="149"/>
        <v>5.8789872360149933E-5</v>
      </c>
      <c r="AW35" s="5">
        <f t="shared" si="150"/>
        <v>5.5466041692828685E-7</v>
      </c>
      <c r="AX35" s="5">
        <f t="shared" si="151"/>
        <v>1.2621856117943067E-3</v>
      </c>
      <c r="AY35" s="5">
        <f t="shared" si="152"/>
        <v>1.0419078240907378E-3</v>
      </c>
      <c r="AZ35" s="5">
        <f t="shared" si="153"/>
        <v>4.3003655871114751E-4</v>
      </c>
      <c r="BA35" s="5">
        <f t="shared" si="154"/>
        <v>1.1832872835273057E-4</v>
      </c>
      <c r="BB35" s="5">
        <f t="shared" si="155"/>
        <v>2.4419472606361236E-5</v>
      </c>
      <c r="BC35" s="5">
        <f t="shared" si="156"/>
        <v>4.0315527813010027E-6</v>
      </c>
      <c r="BD35" s="5">
        <f t="shared" si="157"/>
        <v>4.586552911173899E-5</v>
      </c>
      <c r="BE35" s="5">
        <f t="shared" si="158"/>
        <v>6.578576838553354E-5</v>
      </c>
      <c r="BF35" s="5">
        <f t="shared" si="159"/>
        <v>4.7178866197440212E-5</v>
      </c>
      <c r="BG35" s="5">
        <f t="shared" si="160"/>
        <v>2.2556503939996394E-5</v>
      </c>
      <c r="BH35" s="5">
        <f t="shared" si="161"/>
        <v>8.0883016751472664E-6</v>
      </c>
      <c r="BI35" s="5">
        <f t="shared" si="162"/>
        <v>2.3202398443382393E-6</v>
      </c>
      <c r="BJ35" s="8">
        <f t="shared" si="163"/>
        <v>0.51338673578604843</v>
      </c>
      <c r="BK35" s="8">
        <f t="shared" si="164"/>
        <v>0.27075306635002927</v>
      </c>
      <c r="BL35" s="8">
        <f t="shared" si="165"/>
        <v>0.20637560886993195</v>
      </c>
      <c r="BM35" s="8">
        <f t="shared" si="166"/>
        <v>0.39253196096802184</v>
      </c>
      <c r="BN35" s="8">
        <f t="shared" si="167"/>
        <v>0.60672684006019528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1.4149</v>
      </c>
      <c r="F36">
        <f>VLOOKUP(B36,home!$B$2:$E$405,3,FALSE)</f>
        <v>1.3763000000000001</v>
      </c>
      <c r="G36">
        <f>VLOOKUP(C36,away!$B$2:$E$405,4,FALSE)</f>
        <v>0.8246</v>
      </c>
      <c r="H36">
        <f>VLOOKUP(A36,away!$A$2:$E$405,3,FALSE)</f>
        <v>1.2471000000000001</v>
      </c>
      <c r="I36">
        <f>VLOOKUP(C36,away!$B$2:$E$405,3,FALSE)</f>
        <v>1.2028000000000001</v>
      </c>
      <c r="J36">
        <f>VLOOKUP(B36,home!$B$2:$E$405,4,FALSE)</f>
        <v>0.59079999999999999</v>
      </c>
      <c r="K36" s="3">
        <f t="shared" si="112"/>
        <v>1.6057657370020002</v>
      </c>
      <c r="L36" s="3">
        <f t="shared" si="113"/>
        <v>0.88620701870400009</v>
      </c>
      <c r="M36" s="5">
        <f t="shared" si="114"/>
        <v>8.2746566692545459E-2</v>
      </c>
      <c r="N36" s="5">
        <f t="shared" si="115"/>
        <v>0.1328716016494404</v>
      </c>
      <c r="O36" s="5">
        <f t="shared" si="116"/>
        <v>7.3330588176592409E-2</v>
      </c>
      <c r="P36" s="5">
        <f t="shared" si="117"/>
        <v>0.11775174596817607</v>
      </c>
      <c r="Q36" s="5">
        <f t="shared" si="118"/>
        <v>0.10668033267462494</v>
      </c>
      <c r="R36" s="5">
        <f t="shared" si="119"/>
        <v>3.2493040963894382E-2</v>
      </c>
      <c r="S36" s="5">
        <f t="shared" si="120"/>
        <v>4.189138665436315E-2</v>
      </c>
      <c r="T36" s="5">
        <f t="shared" si="121"/>
        <v>9.4540859573930297E-2</v>
      </c>
      <c r="U36" s="5">
        <f t="shared" si="122"/>
        <v>5.2176211870824038E-2</v>
      </c>
      <c r="V36" s="5">
        <f t="shared" si="123"/>
        <v>6.6236839071758674E-3</v>
      </c>
      <c r="W36" s="5">
        <f t="shared" si="124"/>
        <v>5.7101207673629244E-2</v>
      </c>
      <c r="X36" s="5">
        <f t="shared" si="125"/>
        <v>5.0603491016844936E-2</v>
      </c>
      <c r="Y36" s="5">
        <f t="shared" si="126"/>
        <v>2.2422584455026401E-2</v>
      </c>
      <c r="Z36" s="5">
        <f t="shared" si="127"/>
        <v>9.5985203204132612E-3</v>
      </c>
      <c r="AA36" s="5">
        <f t="shared" si="128"/>
        <v>1.5412975056437076E-2</v>
      </c>
      <c r="AB36" s="5">
        <f t="shared" si="129"/>
        <v>1.2374813625446564E-2</v>
      </c>
      <c r="AC36" s="5">
        <f t="shared" si="130"/>
        <v>5.8911080542869054E-4</v>
      </c>
      <c r="AD36" s="5">
        <f t="shared" si="131"/>
        <v>2.2922790705937383E-2</v>
      </c>
      <c r="AE36" s="5">
        <f t="shared" si="132"/>
        <v>2.0314338011884529E-2</v>
      </c>
      <c r="AF36" s="5">
        <f t="shared" si="133"/>
        <v>9.0013544632287674E-3</v>
      </c>
      <c r="AG36" s="5">
        <f t="shared" si="134"/>
        <v>2.6590211677186364E-3</v>
      </c>
      <c r="AH36" s="5">
        <f t="shared" si="135"/>
        <v>2.1265690192808005E-3</v>
      </c>
      <c r="AI36" s="5">
        <f t="shared" si="136"/>
        <v>3.4147716685310552E-3</v>
      </c>
      <c r="AJ36" s="5">
        <f t="shared" si="137"/>
        <v>2.7416616725061604E-3</v>
      </c>
      <c r="AK36" s="5">
        <f t="shared" si="138"/>
        <v>1.4674887920539973E-3</v>
      </c>
      <c r="AL36" s="5">
        <f t="shared" si="139"/>
        <v>3.3533150041472864E-5</v>
      </c>
      <c r="AM36" s="5">
        <f t="shared" si="140"/>
        <v>7.3617263824124176E-3</v>
      </c>
      <c r="AN36" s="5">
        <f t="shared" si="141"/>
        <v>6.524013589872292E-3</v>
      </c>
      <c r="AO36" s="5">
        <f t="shared" si="142"/>
        <v>2.8908133167325524E-3</v>
      </c>
      <c r="AP36" s="5">
        <f t="shared" si="143"/>
        <v>8.5395301701712584E-4</v>
      </c>
      <c r="AQ36" s="5">
        <f t="shared" si="144"/>
        <v>1.8919478933100836E-4</v>
      </c>
      <c r="AR36" s="5">
        <f t="shared" si="145"/>
        <v>3.7691607812902558E-4</v>
      </c>
      <c r="AS36" s="5">
        <f t="shared" si="146"/>
        <v>6.0523892398475819E-4</v>
      </c>
      <c r="AT36" s="5">
        <f t="shared" si="147"/>
        <v>4.8593596341734146E-4</v>
      </c>
      <c r="AU36" s="5">
        <f t="shared" si="148"/>
        <v>2.6009977347754147E-4</v>
      </c>
      <c r="AV36" s="5">
        <f t="shared" si="149"/>
        <v>1.0441482611305445E-4</v>
      </c>
      <c r="AW36" s="5">
        <f t="shared" si="150"/>
        <v>1.3255289692319341E-6</v>
      </c>
      <c r="AX36" s="5">
        <f t="shared" si="151"/>
        <v>1.9702013316769251E-3</v>
      </c>
      <c r="AY36" s="5">
        <f t="shared" si="152"/>
        <v>1.7460062483920583E-3</v>
      </c>
      <c r="AZ36" s="5">
        <f t="shared" si="153"/>
        <v>7.73661496013041E-4</v>
      </c>
      <c r="BA36" s="5">
        <f t="shared" si="154"/>
        <v>2.285414159559312E-4</v>
      </c>
      <c r="BB36" s="5">
        <f t="shared" si="155"/>
        <v>5.0633751721174153E-5</v>
      </c>
      <c r="BC36" s="5">
        <f t="shared" si="156"/>
        <v>8.9743972317240571E-6</v>
      </c>
      <c r="BD36" s="5">
        <f t="shared" si="157"/>
        <v>5.5670945650054594E-5</v>
      </c>
      <c r="BE36" s="5">
        <f t="shared" si="158"/>
        <v>8.93944970713582E-5</v>
      </c>
      <c r="BF36" s="5">
        <f t="shared" si="159"/>
        <v>7.1773310236856338E-5</v>
      </c>
      <c r="BG36" s="5">
        <f t="shared" si="160"/>
        <v>3.8417040803186284E-5</v>
      </c>
      <c r="BH36" s="5">
        <f t="shared" si="161"/>
        <v>1.5422191959691085E-5</v>
      </c>
      <c r="BI36" s="5">
        <f t="shared" si="162"/>
        <v>4.9528854876679279E-6</v>
      </c>
      <c r="BJ36" s="8">
        <f t="shared" si="163"/>
        <v>0.54171530112862176</v>
      </c>
      <c r="BK36" s="8">
        <f t="shared" si="164"/>
        <v>0.25138203342612281</v>
      </c>
      <c r="BL36" s="8">
        <f t="shared" si="165"/>
        <v>0.197646357281897</v>
      </c>
      <c r="BM36" s="8">
        <f t="shared" si="166"/>
        <v>0.45272365531235836</v>
      </c>
      <c r="BN36" s="8">
        <f t="shared" si="167"/>
        <v>0.5458738761252736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1.4149</v>
      </c>
      <c r="F37">
        <f>VLOOKUP(B37,home!$B$2:$E$405,3,FALSE)</f>
        <v>0.44640000000000002</v>
      </c>
      <c r="G37">
        <f>VLOOKUP(C37,away!$B$2:$E$405,4,FALSE)</f>
        <v>1.3763000000000001</v>
      </c>
      <c r="H37">
        <f>VLOOKUP(A37,away!$A$2:$E$405,3,FALSE)</f>
        <v>1.2471000000000001</v>
      </c>
      <c r="I37">
        <f>VLOOKUP(C37,away!$B$2:$E$405,3,FALSE)</f>
        <v>1.0128999999999999</v>
      </c>
      <c r="J37">
        <f>VLOOKUP(B37,home!$B$2:$E$405,4,FALSE)</f>
        <v>1.6458999999999999</v>
      </c>
      <c r="K37" s="3">
        <f t="shared" si="112"/>
        <v>0.86928671476800012</v>
      </c>
      <c r="L37" s="3">
        <f t="shared" si="113"/>
        <v>2.0790804543809998</v>
      </c>
      <c r="M37" s="5">
        <f t="shared" si="114"/>
        <v>5.2425237645430799E-2</v>
      </c>
      <c r="N37" s="5">
        <f t="shared" si="115"/>
        <v>4.5572562603728224E-2</v>
      </c>
      <c r="O37" s="5">
        <f t="shared" si="116"/>
        <v>0.10899628690489417</v>
      </c>
      <c r="P37" s="5">
        <f t="shared" si="117"/>
        <v>9.474902416546585E-2</v>
      </c>
      <c r="Q37" s="5">
        <f t="shared" si="118"/>
        <v>1.980781161467696E-2</v>
      </c>
      <c r="R37" s="5">
        <f t="shared" si="119"/>
        <v>0.11330602485203461</v>
      </c>
      <c r="S37" s="5">
        <f t="shared" si="120"/>
        <v>4.2810380951560964E-2</v>
      </c>
      <c r="T37" s="5">
        <f t="shared" si="121"/>
        <v>4.118203397213583E-2</v>
      </c>
      <c r="U37" s="5">
        <f t="shared" si="122"/>
        <v>9.8495422107046537E-2</v>
      </c>
      <c r="V37" s="5">
        <f t="shared" si="123"/>
        <v>8.596881115300381E-3</v>
      </c>
      <c r="W37" s="5">
        <f t="shared" si="124"/>
        <v>5.7395558284219911E-3</v>
      </c>
      <c r="X37" s="5">
        <f t="shared" si="125"/>
        <v>1.1932998339700709E-2</v>
      </c>
      <c r="Y37" s="5">
        <f t="shared" si="126"/>
        <v>1.2404831805116335E-2</v>
      </c>
      <c r="Z37" s="5">
        <f t="shared" si="127"/>
        <v>7.8524113877824306E-2</v>
      </c>
      <c r="AA37" s="5">
        <f t="shared" si="128"/>
        <v>6.825996898292222E-2</v>
      </c>
      <c r="AB37" s="5">
        <f t="shared" si="129"/>
        <v>2.9668742093665018E-2</v>
      </c>
      <c r="AC37" s="5">
        <f t="shared" si="130"/>
        <v>9.7108059629871985E-4</v>
      </c>
      <c r="AD37" s="5">
        <f t="shared" si="131"/>
        <v>1.2473299075791199E-3</v>
      </c>
      <c r="AE37" s="5">
        <f t="shared" si="132"/>
        <v>2.5932992310126073E-3</v>
      </c>
      <c r="AF37" s="5">
        <f t="shared" si="133"/>
        <v>2.6958388717797945E-3</v>
      </c>
      <c r="AG37" s="5">
        <f t="shared" si="134"/>
        <v>1.8682886354926321E-3</v>
      </c>
      <c r="AH37" s="5">
        <f t="shared" si="135"/>
        <v>4.0814487590243087E-2</v>
      </c>
      <c r="AI37" s="5">
        <f t="shared" si="136"/>
        <v>3.547949183226172E-2</v>
      </c>
      <c r="AJ37" s="5">
        <f t="shared" si="137"/>
        <v>1.5420925448252441E-2</v>
      </c>
      <c r="AK37" s="5">
        <f t="shared" si="138"/>
        <v>4.4684018738645383E-3</v>
      </c>
      <c r="AL37" s="5">
        <f t="shared" si="139"/>
        <v>7.0202019498783586E-5</v>
      </c>
      <c r="AM37" s="5">
        <f t="shared" si="140"/>
        <v>2.1685746351826532E-4</v>
      </c>
      <c r="AN37" s="5">
        <f t="shared" si="141"/>
        <v>4.508641137874662E-4</v>
      </c>
      <c r="AO37" s="5">
        <f t="shared" si="142"/>
        <v>4.6869138327866605E-4</v>
      </c>
      <c r="AP37" s="5">
        <f t="shared" si="143"/>
        <v>3.2481569803715607E-4</v>
      </c>
      <c r="AQ37" s="5">
        <f t="shared" si="144"/>
        <v>1.68829492266293E-4</v>
      </c>
      <c r="AR37" s="5">
        <f t="shared" si="145"/>
        <v>1.6971320680890054E-2</v>
      </c>
      <c r="AS37" s="5">
        <f t="shared" si="146"/>
        <v>1.4752943599965132E-2</v>
      </c>
      <c r="AT37" s="5">
        <f t="shared" si="147"/>
        <v>6.4122689375856407E-3</v>
      </c>
      <c r="AU37" s="5">
        <f t="shared" si="148"/>
        <v>1.8580333996542388E-3</v>
      </c>
      <c r="AV37" s="5">
        <f t="shared" si="149"/>
        <v>4.037909374786629E-4</v>
      </c>
      <c r="AW37" s="5">
        <f t="shared" si="150"/>
        <v>3.5243695703613926E-6</v>
      </c>
      <c r="AX37" s="5">
        <f t="shared" si="151"/>
        <v>3.1418552005785702E-5</v>
      </c>
      <c r="AY37" s="5">
        <f t="shared" si="152"/>
        <v>6.5321697380182024E-5</v>
      </c>
      <c r="AZ37" s="5">
        <f t="shared" si="153"/>
        <v>6.7904532135063504E-5</v>
      </c>
      <c r="BA37" s="5">
        <f t="shared" si="154"/>
        <v>4.705966184196567E-5</v>
      </c>
      <c r="BB37" s="5">
        <f t="shared" si="155"/>
        <v>2.4460205781352546E-5</v>
      </c>
      <c r="BC37" s="5">
        <f t="shared" si="156"/>
        <v>1.0170947150029442E-5</v>
      </c>
      <c r="BD37" s="5">
        <f t="shared" si="157"/>
        <v>5.8807901854450945E-3</v>
      </c>
      <c r="BE37" s="5">
        <f t="shared" si="158"/>
        <v>5.1120927805454646E-3</v>
      </c>
      <c r="BF37" s="5">
        <f t="shared" si="159"/>
        <v>2.2219371693947888E-3</v>
      </c>
      <c r="BG37" s="5">
        <f t="shared" si="160"/>
        <v>6.4383348746803503E-4</v>
      </c>
      <c r="BH37" s="5">
        <f t="shared" si="161"/>
        <v>1.3991897429467814E-4</v>
      </c>
      <c r="BI37" s="5">
        <f t="shared" si="162"/>
        <v>2.4325941099665809E-5</v>
      </c>
      <c r="BJ37" s="8">
        <f t="shared" si="163"/>
        <v>0.14692094455682644</v>
      </c>
      <c r="BK37" s="8">
        <f t="shared" si="164"/>
        <v>0.1996881281909357</v>
      </c>
      <c r="BL37" s="8">
        <f t="shared" si="165"/>
        <v>0.5693310077790058</v>
      </c>
      <c r="BM37" s="8">
        <f t="shared" si="166"/>
        <v>0.55954544929055194</v>
      </c>
      <c r="BN37" s="8">
        <f t="shared" si="167"/>
        <v>0.43485694778623063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1.4149</v>
      </c>
      <c r="F38">
        <f>VLOOKUP(B38,home!$B$2:$E$405,3,FALSE)</f>
        <v>1.0208999999999999</v>
      </c>
      <c r="G38">
        <f>VLOOKUP(C38,away!$B$2:$E$405,4,FALSE)</f>
        <v>1.0043</v>
      </c>
      <c r="H38">
        <f>VLOOKUP(A38,away!$A$2:$E$405,3,FALSE)</f>
        <v>1.2471000000000001</v>
      </c>
      <c r="I38">
        <f>VLOOKUP(C38,away!$B$2:$E$405,3,FALSE)</f>
        <v>0.92849999999999999</v>
      </c>
      <c r="J38">
        <f>VLOOKUP(B38,home!$B$2:$E$405,4,FALSE)</f>
        <v>0.75729999999999997</v>
      </c>
      <c r="K38" s="3">
        <f t="shared" si="112"/>
        <v>1.4506826370629999</v>
      </c>
      <c r="L38" s="3">
        <f t="shared" si="113"/>
        <v>0.87690216865500004</v>
      </c>
      <c r="M38" s="5">
        <f t="shared" si="114"/>
        <v>9.7531019221154786E-2</v>
      </c>
      <c r="N38" s="5">
        <f t="shared" si="115"/>
        <v>0.14148655615918695</v>
      </c>
      <c r="O38" s="5">
        <f t="shared" si="116"/>
        <v>8.5525162266163121E-2</v>
      </c>
      <c r="P38" s="5">
        <f t="shared" si="117"/>
        <v>0.1240698679315185</v>
      </c>
      <c r="Q38" s="5">
        <f t="shared" si="118"/>
        <v>0.10262604519898579</v>
      </c>
      <c r="R38" s="5">
        <f t="shared" si="119"/>
        <v>3.7498600132884606E-2</v>
      </c>
      <c r="S38" s="5">
        <f t="shared" si="120"/>
        <v>3.945752913142319E-2</v>
      </c>
      <c r="T38" s="5">
        <f t="shared" si="121"/>
        <v>8.9993001595476685E-2</v>
      </c>
      <c r="U38" s="5">
        <f t="shared" si="122"/>
        <v>5.4398568126943998E-2</v>
      </c>
      <c r="V38" s="5">
        <f t="shared" si="123"/>
        <v>5.5771321294419687E-3</v>
      </c>
      <c r="W38" s="5">
        <f t="shared" si="124"/>
        <v>4.9625940626870452E-2</v>
      </c>
      <c r="X38" s="5">
        <f t="shared" si="125"/>
        <v>4.3517094957246968E-2</v>
      </c>
      <c r="Y38" s="5">
        <f t="shared" si="126"/>
        <v>1.9080117470787715E-2</v>
      </c>
      <c r="Z38" s="5">
        <f t="shared" si="127"/>
        <v>1.096086792601773E-2</v>
      </c>
      <c r="AA38" s="5">
        <f t="shared" si="128"/>
        <v>1.5900740787414658E-2</v>
      </c>
      <c r="AB38" s="5">
        <f t="shared" si="129"/>
        <v>1.1533464288370947E-2</v>
      </c>
      <c r="AC38" s="5">
        <f t="shared" si="130"/>
        <v>4.4341921438313398E-4</v>
      </c>
      <c r="AD38" s="5">
        <f t="shared" si="131"/>
        <v>1.7997872603830057E-2</v>
      </c>
      <c r="AE38" s="5">
        <f t="shared" si="132"/>
        <v>1.5782373517474989E-2</v>
      </c>
      <c r="AF38" s="5">
        <f t="shared" si="133"/>
        <v>6.919798781998528E-3</v>
      </c>
      <c r="AG38" s="5">
        <f t="shared" si="134"/>
        <v>2.0226621861969131E-3</v>
      </c>
      <c r="AH38" s="5">
        <f t="shared" si="135"/>
        <v>2.4029022136664944E-3</v>
      </c>
      <c r="AI38" s="5">
        <f t="shared" si="136"/>
        <v>3.4858485199262303E-3</v>
      </c>
      <c r="AJ38" s="5">
        <f t="shared" si="137"/>
        <v>2.5284299616443692E-3</v>
      </c>
      <c r="AK38" s="5">
        <f t="shared" si="138"/>
        <v>1.2226498147957848E-3</v>
      </c>
      <c r="AL38" s="5">
        <f t="shared" si="139"/>
        <v>2.2563063036207985E-5</v>
      </c>
      <c r="AM38" s="5">
        <f t="shared" si="140"/>
        <v>5.2218402580896271E-3</v>
      </c>
      <c r="AN38" s="5">
        <f t="shared" si="141"/>
        <v>4.5790430466887792E-3</v>
      </c>
      <c r="AO38" s="5">
        <f t="shared" si="142"/>
        <v>2.0076863890029942E-3</v>
      </c>
      <c r="AP38" s="5">
        <f t="shared" si="143"/>
        <v>5.8684818283195081E-4</v>
      </c>
      <c r="AQ38" s="5">
        <f t="shared" si="144"/>
        <v>1.2865211104914586E-4</v>
      </c>
      <c r="AR38" s="5">
        <f t="shared" si="145"/>
        <v>4.2142203244600993E-4</v>
      </c>
      <c r="AS38" s="5">
        <f t="shared" si="146"/>
        <v>6.1134962534522685E-4</v>
      </c>
      <c r="AT38" s="5">
        <f t="shared" si="147"/>
        <v>4.4343714333164536E-4</v>
      </c>
      <c r="AU38" s="5">
        <f t="shared" si="148"/>
        <v>2.1442885482001161E-4</v>
      </c>
      <c r="AV38" s="5">
        <f t="shared" si="149"/>
        <v>7.7767054143173332E-5</v>
      </c>
      <c r="AW38" s="5">
        <f t="shared" si="150"/>
        <v>7.9729513332377961E-7</v>
      </c>
      <c r="AX38" s="5">
        <f t="shared" si="151"/>
        <v>1.2625388326545327E-3</v>
      </c>
      <c r="AY38" s="5">
        <f t="shared" si="152"/>
        <v>1.1071230403659118E-3</v>
      </c>
      <c r="AZ38" s="5">
        <f t="shared" si="153"/>
        <v>4.8541929753239256E-4</v>
      </c>
      <c r="BA38" s="5">
        <f t="shared" si="154"/>
        <v>1.418884115710473E-4</v>
      </c>
      <c r="BB38" s="5">
        <f t="shared" si="155"/>
        <v>3.1105563953416133E-5</v>
      </c>
      <c r="BC38" s="5">
        <f t="shared" si="156"/>
        <v>5.4553072975974816E-6</v>
      </c>
      <c r="BD38" s="5">
        <f t="shared" si="157"/>
        <v>6.1590982361817297E-5</v>
      </c>
      <c r="BE38" s="5">
        <f t="shared" si="158"/>
        <v>8.9348968711941824E-5</v>
      </c>
      <c r="BF38" s="5">
        <f t="shared" si="159"/>
        <v>6.4808498774949626E-5</v>
      </c>
      <c r="BG38" s="5">
        <f t="shared" si="160"/>
        <v>3.1338854635646043E-5</v>
      </c>
      <c r="BH38" s="5">
        <f t="shared" si="161"/>
        <v>1.1365683071343246E-5</v>
      </c>
      <c r="BI38" s="5">
        <f t="shared" si="162"/>
        <v>3.2975998179917071E-6</v>
      </c>
      <c r="BJ38" s="8">
        <f t="shared" si="163"/>
        <v>0.50460906353909241</v>
      </c>
      <c r="BK38" s="8">
        <f t="shared" si="164"/>
        <v>0.26820865373132369</v>
      </c>
      <c r="BL38" s="8">
        <f t="shared" si="165"/>
        <v>0.21652652140926995</v>
      </c>
      <c r="BM38" s="8">
        <f t="shared" si="166"/>
        <v>0.4104615299505775</v>
      </c>
      <c r="BN38" s="8">
        <f t="shared" si="167"/>
        <v>0.58873725090989382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1.4149</v>
      </c>
      <c r="F39">
        <f>VLOOKUP(B39,home!$B$2:$E$405,3,FALSE)</f>
        <v>1.0415000000000001</v>
      </c>
      <c r="G39">
        <f>VLOOKUP(C39,away!$B$2:$E$405,4,FALSE)</f>
        <v>1.8453999999999999</v>
      </c>
      <c r="H39">
        <f>VLOOKUP(A39,away!$A$2:$E$405,3,FALSE)</f>
        <v>1.2471000000000001</v>
      </c>
      <c r="I39">
        <f>VLOOKUP(C39,away!$B$2:$E$405,3,FALSE)</f>
        <v>0.75729999999999997</v>
      </c>
      <c r="J39">
        <f>VLOOKUP(B39,home!$B$2:$E$405,4,FALSE)</f>
        <v>0.75970000000000004</v>
      </c>
      <c r="K39" s="3">
        <f t="shared" si="112"/>
        <v>2.7194153030900003</v>
      </c>
      <c r="L39" s="3">
        <f t="shared" si="113"/>
        <v>0.71748258215100003</v>
      </c>
      <c r="M39" s="5">
        <f t="shared" si="114"/>
        <v>3.216430810220821E-2</v>
      </c>
      <c r="N39" s="5">
        <f t="shared" si="115"/>
        <v>8.7468111666446691E-2</v>
      </c>
      <c r="O39" s="5">
        <f t="shared" si="116"/>
        <v>2.3077330830272677E-2</v>
      </c>
      <c r="P39" s="5">
        <f t="shared" si="117"/>
        <v>6.2756846614314174E-2</v>
      </c>
      <c r="Q39" s="5">
        <f t="shared" si="118"/>
        <v>0.11893106069906009</v>
      </c>
      <c r="R39" s="5">
        <f t="shared" si="119"/>
        <v>8.2787914566284596E-3</v>
      </c>
      <c r="S39" s="5">
        <f t="shared" si="120"/>
        <v>3.0611740383606832E-2</v>
      </c>
      <c r="T39" s="5">
        <f t="shared" si="121"/>
        <v>8.5330964528318939E-2</v>
      </c>
      <c r="U39" s="5">
        <f t="shared" si="122"/>
        <v>2.2513472178246188E-2</v>
      </c>
      <c r="V39" s="5">
        <f t="shared" si="123"/>
        <v>6.6363978141601773E-3</v>
      </c>
      <c r="W39" s="5">
        <f t="shared" si="124"/>
        <v>0.10780764882591656</v>
      </c>
      <c r="X39" s="5">
        <f t="shared" si="125"/>
        <v>7.7350110255246837E-2</v>
      </c>
      <c r="Y39" s="5">
        <f t="shared" si="126"/>
        <v>2.7748678417799523E-2</v>
      </c>
      <c r="Z39" s="5">
        <f t="shared" si="127"/>
        <v>1.9799628904638091E-3</v>
      </c>
      <c r="AA39" s="5">
        <f t="shared" si="128"/>
        <v>5.3843413838775929E-3</v>
      </c>
      <c r="AB39" s="5">
        <f t="shared" si="129"/>
        <v>7.3211301781887592E-3</v>
      </c>
      <c r="AC39" s="5">
        <f t="shared" si="130"/>
        <v>8.0928097064022315E-4</v>
      </c>
      <c r="AD39" s="5">
        <f t="shared" si="131"/>
        <v>7.3293442501837558E-2</v>
      </c>
      <c r="AE39" s="5">
        <f t="shared" si="132"/>
        <v>5.2586768380954253E-2</v>
      </c>
      <c r="AF39" s="5">
        <f t="shared" si="133"/>
        <v>1.8865045182471809E-2</v>
      </c>
      <c r="AG39" s="5">
        <f t="shared" si="134"/>
        <v>4.5117804433050532E-3</v>
      </c>
      <c r="AH39" s="5">
        <f t="shared" si="135"/>
        <v>3.5514722180328276E-4</v>
      </c>
      <c r="AI39" s="5">
        <f t="shared" si="136"/>
        <v>9.6579278982174581E-4</v>
      </c>
      <c r="AJ39" s="5">
        <f t="shared" si="137"/>
        <v>1.3131958461276201E-3</v>
      </c>
      <c r="AK39" s="5">
        <f t="shared" si="138"/>
        <v>1.1903749599712237E-3</v>
      </c>
      <c r="AL39" s="5">
        <f t="shared" si="139"/>
        <v>6.3160596000962936E-5</v>
      </c>
      <c r="AM39" s="5">
        <f t="shared" si="140"/>
        <v>3.9863061831128803E-2</v>
      </c>
      <c r="AN39" s="5">
        <f t="shared" si="141"/>
        <v>2.8601052535043265E-2</v>
      </c>
      <c r="AO39" s="5">
        <f t="shared" si="142"/>
        <v>1.0260378512539622E-2</v>
      </c>
      <c r="AP39" s="5">
        <f t="shared" si="143"/>
        <v>2.4538809563411888E-3</v>
      </c>
      <c r="AQ39" s="5">
        <f t="shared" si="144"/>
        <v>4.4015421121171029E-4</v>
      </c>
      <c r="AR39" s="5">
        <f t="shared" si="145"/>
        <v>5.0962389148634673E-5</v>
      </c>
      <c r="AS39" s="5">
        <f t="shared" si="146"/>
        <v>1.3858790093282489E-4</v>
      </c>
      <c r="AT39" s="5">
        <f t="shared" si="147"/>
        <v>1.8843902930992253E-4</v>
      </c>
      <c r="AU39" s="5">
        <f t="shared" si="148"/>
        <v>1.7081466000160944E-4</v>
      </c>
      <c r="AV39" s="5">
        <f t="shared" si="149"/>
        <v>1.1612900010012303E-4</v>
      </c>
      <c r="AW39" s="5">
        <f t="shared" si="150"/>
        <v>3.4231869536753945E-6</v>
      </c>
      <c r="AX39" s="5">
        <f t="shared" si="151"/>
        <v>1.8067370061932438E-2</v>
      </c>
      <c r="AY39" s="5">
        <f t="shared" si="152"/>
        <v>1.2963023324712959E-2</v>
      </c>
      <c r="AZ39" s="5">
        <f t="shared" si="153"/>
        <v>4.6503717237493473E-3</v>
      </c>
      <c r="BA39" s="5">
        <f t="shared" si="154"/>
        <v>1.1121869041058931E-3</v>
      </c>
      <c r="BB39" s="5">
        <f t="shared" si="155"/>
        <v>1.9949368294810564E-4</v>
      </c>
      <c r="BC39" s="5">
        <f t="shared" si="156"/>
        <v>2.8626648552883964E-5</v>
      </c>
      <c r="BD39" s="5">
        <f t="shared" si="157"/>
        <v>6.0941044264910822E-6</v>
      </c>
      <c r="BE39" s="5">
        <f t="shared" si="158"/>
        <v>1.657240083602836E-5</v>
      </c>
      <c r="BF39" s="5">
        <f t="shared" si="159"/>
        <v>2.2533620221218523E-5</v>
      </c>
      <c r="BG39" s="5">
        <f t="shared" si="160"/>
        <v>2.0426090554533307E-5</v>
      </c>
      <c r="BH39" s="5">
        <f t="shared" si="161"/>
        <v>1.3886755809074998E-5</v>
      </c>
      <c r="BI39" s="5">
        <f t="shared" si="162"/>
        <v>7.5527712514944995E-6</v>
      </c>
      <c r="BJ39" s="8">
        <f t="shared" si="163"/>
        <v>0.7725332112936234</v>
      </c>
      <c r="BK39" s="8">
        <f t="shared" si="164"/>
        <v>0.14600475780564354</v>
      </c>
      <c r="BL39" s="8">
        <f t="shared" si="165"/>
        <v>7.1151575567529504E-2</v>
      </c>
      <c r="BM39" s="8">
        <f t="shared" si="166"/>
        <v>0.64603345805057077</v>
      </c>
      <c r="BN39" s="8">
        <f t="shared" si="167"/>
        <v>0.33267644936893037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1.4149</v>
      </c>
      <c r="F40">
        <f>VLOOKUP(B40,home!$B$2:$E$405,3,FALSE)</f>
        <v>1.1531</v>
      </c>
      <c r="G40">
        <f>VLOOKUP(C40,away!$B$2:$E$405,4,FALSE)</f>
        <v>0.6714</v>
      </c>
      <c r="H40">
        <f>VLOOKUP(A40,away!$A$2:$E$405,3,FALSE)</f>
        <v>1.2471000000000001</v>
      </c>
      <c r="I40">
        <f>VLOOKUP(C40,away!$B$2:$E$405,3,FALSE)</f>
        <v>0.96220000000000006</v>
      </c>
      <c r="J40">
        <f>VLOOKUP(B40,home!$B$2:$E$405,4,FALSE)</f>
        <v>1.9413</v>
      </c>
      <c r="K40" s="3">
        <f t="shared" si="112"/>
        <v>1.0954033269660002</v>
      </c>
      <c r="L40" s="3">
        <f t="shared" si="113"/>
        <v>2.3294816103060003</v>
      </c>
      <c r="M40" s="5">
        <f t="shared" si="114"/>
        <v>3.2553026413643708E-2</v>
      </c>
      <c r="N40" s="5">
        <f t="shared" si="115"/>
        <v>3.565869343631739E-2</v>
      </c>
      <c r="O40" s="5">
        <f t="shared" si="116"/>
        <v>7.58316763903885E-2</v>
      </c>
      <c r="P40" s="5">
        <f t="shared" si="117"/>
        <v>8.3066270607440637E-2</v>
      </c>
      <c r="Q40" s="5">
        <f t="shared" si="118"/>
        <v>1.9530325712701371E-2</v>
      </c>
      <c r="R40" s="5">
        <f t="shared" si="119"/>
        <v>8.8324247815042875E-2</v>
      </c>
      <c r="S40" s="5">
        <f t="shared" si="120"/>
        <v>5.2990505590415793E-2</v>
      </c>
      <c r="T40" s="5">
        <f t="shared" si="121"/>
        <v>4.5495534591024275E-2</v>
      </c>
      <c r="U40" s="5">
        <f t="shared" si="122"/>
        <v>9.6750674908367432E-2</v>
      </c>
      <c r="V40" s="5">
        <f t="shared" si="123"/>
        <v>1.5024114880772276E-2</v>
      </c>
      <c r="W40" s="5">
        <f t="shared" si="124"/>
        <v>7.1311945874742355E-3</v>
      </c>
      <c r="X40" s="5">
        <f t="shared" si="125"/>
        <v>1.6611986651034916E-2</v>
      </c>
      <c r="Y40" s="5">
        <f t="shared" si="126"/>
        <v>1.9348658707117303E-2</v>
      </c>
      <c r="Z40" s="5">
        <f t="shared" si="127"/>
        <v>6.8583237009750775E-2</v>
      </c>
      <c r="AA40" s="5">
        <f t="shared" si="128"/>
        <v>7.5126305994578702E-2</v>
      </c>
      <c r="AB40" s="5">
        <f t="shared" si="129"/>
        <v>4.1146802764563631E-2</v>
      </c>
      <c r="AC40" s="5">
        <f t="shared" si="130"/>
        <v>2.3960851912536046E-3</v>
      </c>
      <c r="AD40" s="5">
        <f t="shared" si="131"/>
        <v>1.9528835690903023E-3</v>
      </c>
      <c r="AE40" s="5">
        <f t="shared" si="132"/>
        <v>4.549206361264606E-3</v>
      </c>
      <c r="AF40" s="5">
        <f t="shared" si="133"/>
        <v>5.2986462800264887E-3</v>
      </c>
      <c r="AG40" s="5">
        <f t="shared" si="134"/>
        <v>4.1143663562793345E-3</v>
      </c>
      <c r="AH40" s="5">
        <f t="shared" si="135"/>
        <v>3.9940847347368087E-2</v>
      </c>
      <c r="AI40" s="5">
        <f t="shared" si="136"/>
        <v>4.3751337066148144E-2</v>
      </c>
      <c r="AJ40" s="5">
        <f t="shared" si="137"/>
        <v>2.3962680090734774E-2</v>
      </c>
      <c r="AK40" s="5">
        <f t="shared" si="138"/>
        <v>8.7495998314709392E-3</v>
      </c>
      <c r="AL40" s="5">
        <f t="shared" si="139"/>
        <v>2.4456572284994497E-4</v>
      </c>
      <c r="AM40" s="5">
        <f t="shared" si="140"/>
        <v>4.2783903175175087E-4</v>
      </c>
      <c r="AN40" s="5">
        <f t="shared" si="141"/>
        <v>9.9664315663682869E-4</v>
      </c>
      <c r="AO40" s="5">
        <f t="shared" si="142"/>
        <v>1.1608309527114077E-3</v>
      </c>
      <c r="AP40" s="5">
        <f t="shared" si="143"/>
        <v>9.0137811900507282E-4</v>
      </c>
      <c r="AQ40" s="5">
        <f t="shared" si="144"/>
        <v>5.249359380386328E-4</v>
      </c>
      <c r="AR40" s="5">
        <f t="shared" si="145"/>
        <v>1.8608293879146628E-2</v>
      </c>
      <c r="AS40" s="5">
        <f t="shared" si="146"/>
        <v>2.0383587024378272E-2</v>
      </c>
      <c r="AT40" s="5">
        <f t="shared" si="147"/>
        <v>1.1164124521002475E-2</v>
      </c>
      <c r="AU40" s="5">
        <f t="shared" si="148"/>
        <v>4.0764063809896056E-3</v>
      </c>
      <c r="AV40" s="5">
        <f t="shared" si="149"/>
        <v>1.1163272779503614E-3</v>
      </c>
      <c r="AW40" s="5">
        <f t="shared" si="150"/>
        <v>1.7335103123932343E-5</v>
      </c>
      <c r="AX40" s="5">
        <f t="shared" si="151"/>
        <v>7.8109383131129992E-5</v>
      </c>
      <c r="AY40" s="5">
        <f t="shared" si="152"/>
        <v>1.8195437159631303E-4</v>
      </c>
      <c r="AZ40" s="5">
        <f t="shared" si="153"/>
        <v>2.1192968127419786E-4</v>
      </c>
      <c r="BA40" s="5">
        <f t="shared" si="154"/>
        <v>1.6456209840208527E-4</v>
      </c>
      <c r="BB40" s="5">
        <f t="shared" si="155"/>
        <v>9.5836095495256053E-5</v>
      </c>
      <c r="BC40" s="5">
        <f t="shared" si="156"/>
        <v>4.4649684411945729E-5</v>
      </c>
      <c r="BD40" s="5">
        <f t="shared" si="157"/>
        <v>7.2246130651069627E-3</v>
      </c>
      <c r="BE40" s="5">
        <f t="shared" si="158"/>
        <v>7.9138651875601974E-3</v>
      </c>
      <c r="BF40" s="5">
        <f t="shared" si="159"/>
        <v>4.3344371278069248E-3</v>
      </c>
      <c r="BG40" s="5">
        <f t="shared" si="160"/>
        <v>1.5826522834415536E-3</v>
      </c>
      <c r="BH40" s="5">
        <f t="shared" si="161"/>
        <v>4.3341064417805363E-4</v>
      </c>
      <c r="BI40" s="5">
        <f t="shared" si="162"/>
        <v>9.4951892315023472E-5</v>
      </c>
      <c r="BJ40" s="8">
        <f t="shared" si="163"/>
        <v>0.16448016476478489</v>
      </c>
      <c r="BK40" s="8">
        <f t="shared" si="164"/>
        <v>0.18645652277797228</v>
      </c>
      <c r="BL40" s="8">
        <f t="shared" si="165"/>
        <v>0.57051684149253901</v>
      </c>
      <c r="BM40" s="8">
        <f t="shared" si="166"/>
        <v>0.65490790640103991</v>
      </c>
      <c r="BN40" s="8">
        <f t="shared" si="167"/>
        <v>0.33496424037553452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1.3288</v>
      </c>
      <c r="F41">
        <f>VLOOKUP(B41,home!$B$2:$E$405,3,FALSE)</f>
        <v>0.83179999999999998</v>
      </c>
      <c r="G41">
        <f>VLOOKUP(C41,away!$B$2:$E$405,4,FALSE)</f>
        <v>0.96160000000000001</v>
      </c>
      <c r="H41">
        <f>VLOOKUP(A41,away!$A$2:$E$405,3,FALSE)</f>
        <v>1.0271999999999999</v>
      </c>
      <c r="I41">
        <f>VLOOKUP(C41,away!$B$2:$E$405,3,FALSE)</f>
        <v>0.81130000000000002</v>
      </c>
      <c r="J41">
        <f>VLOOKUP(B41,home!$B$2:$E$405,4,FALSE)</f>
        <v>0.871</v>
      </c>
      <c r="K41" s="3">
        <f t="shared" si="112"/>
        <v>1.062852479744</v>
      </c>
      <c r="L41" s="3">
        <f t="shared" si="113"/>
        <v>0.72586297055999993</v>
      </c>
      <c r="M41" s="5">
        <f t="shared" si="114"/>
        <v>0.16717477610904094</v>
      </c>
      <c r="N41" s="5">
        <f t="shared" si="115"/>
        <v>0.17768212533814218</v>
      </c>
      <c r="O41" s="5">
        <f t="shared" si="116"/>
        <v>0.12134597958921137</v>
      </c>
      <c r="P41" s="5">
        <f t="shared" si="117"/>
        <v>0.1289728753133581</v>
      </c>
      <c r="Q41" s="5">
        <f t="shared" si="118"/>
        <v>9.4424943760914301E-2</v>
      </c>
      <c r="R41" s="5">
        <f t="shared" si="119"/>
        <v>4.4040276605069033E-2</v>
      </c>
      <c r="S41" s="5">
        <f t="shared" si="120"/>
        <v>2.4875168003433375E-2</v>
      </c>
      <c r="T41" s="5">
        <f t="shared" si="121"/>
        <v>6.853957017325818E-2</v>
      </c>
      <c r="U41" s="5">
        <f t="shared" si="122"/>
        <v>4.6808317198309295E-2</v>
      </c>
      <c r="V41" s="5">
        <f t="shared" si="123"/>
        <v>2.1323139344718309E-3</v>
      </c>
      <c r="W41" s="5">
        <f t="shared" si="124"/>
        <v>3.3453261875325171E-2</v>
      </c>
      <c r="X41" s="5">
        <f t="shared" si="125"/>
        <v>2.4282484039745124E-2</v>
      </c>
      <c r="Y41" s="5">
        <f t="shared" si="126"/>
        <v>8.8128779988325898E-3</v>
      </c>
      <c r="Z41" s="5">
        <f t="shared" si="127"/>
        <v>1.0655735333613163E-2</v>
      </c>
      <c r="AA41" s="5">
        <f t="shared" si="128"/>
        <v>1.1325474722826509E-2</v>
      </c>
      <c r="AB41" s="5">
        <f t="shared" si="129"/>
        <v>6.0186544467170722E-3</v>
      </c>
      <c r="AC41" s="5">
        <f t="shared" si="130"/>
        <v>1.0281554789558749E-4</v>
      </c>
      <c r="AD41" s="5">
        <f t="shared" si="131"/>
        <v>8.8889705849286918E-3</v>
      </c>
      <c r="AE41" s="5">
        <f t="shared" si="132"/>
        <v>6.4521745939968003E-3</v>
      </c>
      <c r="AF41" s="5">
        <f t="shared" si="133"/>
        <v>2.3416973086851393E-3</v>
      </c>
      <c r="AG41" s="5">
        <f t="shared" si="134"/>
        <v>5.665837882115176E-4</v>
      </c>
      <c r="AH41" s="5">
        <f t="shared" si="135"/>
        <v>1.9336509256894E-3</v>
      </c>
      <c r="AI41" s="5">
        <f t="shared" si="136"/>
        <v>2.05518568132826E-3</v>
      </c>
      <c r="AJ41" s="5">
        <f t="shared" si="137"/>
        <v>1.0921795988670514E-3</v>
      </c>
      <c r="AK41" s="5">
        <f t="shared" si="138"/>
        <v>3.8694193166055103E-4</v>
      </c>
      <c r="AL41" s="5">
        <f t="shared" si="139"/>
        <v>3.1728271806658224E-6</v>
      </c>
      <c r="AM41" s="5">
        <f t="shared" si="140"/>
        <v>1.8895328857125874E-3</v>
      </c>
      <c r="AN41" s="5">
        <f t="shared" si="141"/>
        <v>1.3715419533941477E-3</v>
      </c>
      <c r="AO41" s="5">
        <f t="shared" si="142"/>
        <v>4.9777575826917043E-4</v>
      </c>
      <c r="AP41" s="5">
        <f t="shared" si="143"/>
        <v>1.2043899685667219E-4</v>
      </c>
      <c r="AQ41" s="5">
        <f t="shared" si="144"/>
        <v>2.1855552007412639E-5</v>
      </c>
      <c r="AR41" s="5">
        <f t="shared" si="145"/>
        <v>2.8071312098940039E-4</v>
      </c>
      <c r="AS41" s="5">
        <f t="shared" si="146"/>
        <v>2.983566367402617E-4</v>
      </c>
      <c r="AT41" s="5">
        <f t="shared" si="147"/>
        <v>1.5855454560373346E-4</v>
      </c>
      <c r="AU41" s="5">
        <f t="shared" si="148"/>
        <v>5.6173363989870423E-5</v>
      </c>
      <c r="AV41" s="5">
        <f t="shared" si="149"/>
        <v>1.492599980304902E-5</v>
      </c>
      <c r="AW41" s="5">
        <f t="shared" si="150"/>
        <v>6.7994149909569474E-8</v>
      </c>
      <c r="AX41" s="5">
        <f t="shared" si="151"/>
        <v>3.3471578552290982E-4</v>
      </c>
      <c r="AY41" s="5">
        <f t="shared" si="152"/>
        <v>2.4295779437298316E-4</v>
      </c>
      <c r="AZ41" s="5">
        <f t="shared" si="153"/>
        <v>8.8177033172139575E-5</v>
      </c>
      <c r="BA41" s="5">
        <f t="shared" si="154"/>
        <v>2.1334814411165635E-5</v>
      </c>
      <c r="BB41" s="5">
        <f t="shared" si="155"/>
        <v>3.8715379412087449E-6</v>
      </c>
      <c r="BC41" s="5">
        <f t="shared" si="156"/>
        <v>5.6204120612830532E-7</v>
      </c>
      <c r="BD41" s="5">
        <f t="shared" si="157"/>
        <v>3.3959876646089127E-5</v>
      </c>
      <c r="BE41" s="5">
        <f t="shared" si="158"/>
        <v>3.6094339105096187E-5</v>
      </c>
      <c r="BF41" s="5">
        <f t="shared" si="159"/>
        <v>1.9181478911286152E-5</v>
      </c>
      <c r="BG41" s="5">
        <f t="shared" si="160"/>
        <v>6.7956941420059107E-6</v>
      </c>
      <c r="BH41" s="5">
        <f t="shared" si="161"/>
        <v>1.8057050926031887E-6</v>
      </c>
      <c r="BI41" s="5">
        <f t="shared" si="162"/>
        <v>3.8383962707193374E-7</v>
      </c>
      <c r="BJ41" s="8">
        <f t="shared" si="163"/>
        <v>0.43003745361490625</v>
      </c>
      <c r="BK41" s="8">
        <f t="shared" si="164"/>
        <v>0.32350407952975352</v>
      </c>
      <c r="BL41" s="8">
        <f t="shared" si="165"/>
        <v>0.23591360530032898</v>
      </c>
      <c r="BM41" s="8">
        <f t="shared" si="166"/>
        <v>0.26622700726264298</v>
      </c>
      <c r="BN41" s="8">
        <f t="shared" si="167"/>
        <v>0.73364097671573592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1.3288</v>
      </c>
      <c r="F42">
        <f>VLOOKUP(B42,home!$B$2:$E$405,3,FALSE)</f>
        <v>0.59409999999999996</v>
      </c>
      <c r="G42">
        <f>VLOOKUP(C42,away!$B$2:$E$405,4,FALSE)</f>
        <v>0.96160000000000001</v>
      </c>
      <c r="H42">
        <f>VLOOKUP(A42,away!$A$2:$E$405,3,FALSE)</f>
        <v>1.0271999999999999</v>
      </c>
      <c r="I42">
        <f>VLOOKUP(C42,away!$B$2:$E$405,3,FALSE)</f>
        <v>1.2439</v>
      </c>
      <c r="J42">
        <f>VLOOKUP(B42,home!$B$2:$E$405,4,FALSE)</f>
        <v>0.6149</v>
      </c>
      <c r="K42" s="3">
        <f t="shared" si="112"/>
        <v>0.75912558092799998</v>
      </c>
      <c r="L42" s="3">
        <f t="shared" si="113"/>
        <v>0.78567868579199995</v>
      </c>
      <c r="M42" s="5">
        <f t="shared" si="114"/>
        <v>0.21335362754154991</v>
      </c>
      <c r="N42" s="5">
        <f t="shared" si="115"/>
        <v>0.16196219645057525</v>
      </c>
      <c r="O42" s="5">
        <f t="shared" si="116"/>
        <v>0.16762739769580076</v>
      </c>
      <c r="P42" s="5">
        <f t="shared" si="117"/>
        <v>0.12725024565527365</v>
      </c>
      <c r="Q42" s="5">
        <f t="shared" si="118"/>
        <v>6.1474823234458874E-2</v>
      </c>
      <c r="R42" s="5">
        <f t="shared" si="119"/>
        <v>6.5850636762184847E-2</v>
      </c>
      <c r="S42" s="5">
        <f t="shared" si="120"/>
        <v>1.8973927471861277E-2</v>
      </c>
      <c r="T42" s="5">
        <f t="shared" si="121"/>
        <v>4.8299458328145146E-2</v>
      </c>
      <c r="U42" s="5">
        <f t="shared" si="122"/>
        <v>4.998890288657229E-2</v>
      </c>
      <c r="V42" s="5">
        <f t="shared" si="123"/>
        <v>1.2573996200377024E-3</v>
      </c>
      <c r="W42" s="5">
        <f t="shared" si="124"/>
        <v>1.5555703633434902E-2</v>
      </c>
      <c r="X42" s="5">
        <f t="shared" si="125"/>
        <v>1.2221784787286971E-2</v>
      </c>
      <c r="Y42" s="5">
        <f t="shared" si="126"/>
        <v>4.8011979048541431E-3</v>
      </c>
      <c r="Z42" s="5">
        <f t="shared" si="127"/>
        <v>1.7245813916626582E-2</v>
      </c>
      <c r="AA42" s="5">
        <f t="shared" si="128"/>
        <v>1.3091738508035342E-2</v>
      </c>
      <c r="AB42" s="5">
        <f t="shared" si="129"/>
        <v>4.9691368001348966E-3</v>
      </c>
      <c r="AC42" s="5">
        <f t="shared" si="130"/>
        <v>4.6871833274045527E-5</v>
      </c>
      <c r="AD42" s="5">
        <f t="shared" si="131"/>
        <v>2.9521831393687675E-3</v>
      </c>
      <c r="AE42" s="5">
        <f t="shared" si="132"/>
        <v>2.3194673691565538E-3</v>
      </c>
      <c r="AF42" s="5">
        <f t="shared" si="133"/>
        <v>9.1117803716817458E-4</v>
      </c>
      <c r="AG42" s="5">
        <f t="shared" si="134"/>
        <v>2.3863105425494182E-4</v>
      </c>
      <c r="AH42" s="5">
        <f t="shared" si="135"/>
        <v>3.3874171033571386E-3</v>
      </c>
      <c r="AI42" s="5">
        <f t="shared" si="136"/>
        <v>2.5714749764314312E-3</v>
      </c>
      <c r="AJ42" s="5">
        <f t="shared" si="137"/>
        <v>9.7603621766266231E-4</v>
      </c>
      <c r="AK42" s="5">
        <f t="shared" si="138"/>
        <v>2.4697802024664547E-4</v>
      </c>
      <c r="AL42" s="5">
        <f t="shared" si="139"/>
        <v>1.1182284298913587E-6</v>
      </c>
      <c r="AM42" s="5">
        <f t="shared" si="140"/>
        <v>4.4821554813583264E-4</v>
      </c>
      <c r="AN42" s="5">
        <f t="shared" si="141"/>
        <v>3.5215340281090184E-4</v>
      </c>
      <c r="AO42" s="5">
        <f t="shared" si="142"/>
        <v>1.3833971135882511E-4</v>
      </c>
      <c r="AP42" s="5">
        <f t="shared" si="143"/>
        <v>3.6230187537748769E-5</v>
      </c>
      <c r="AQ42" s="5">
        <f t="shared" si="144"/>
        <v>7.1163215326640363E-6</v>
      </c>
      <c r="AR42" s="5">
        <f t="shared" si="145"/>
        <v>5.3228428359899623E-4</v>
      </c>
      <c r="AS42" s="5">
        <f t="shared" si="146"/>
        <v>4.0407061600593232E-4</v>
      </c>
      <c r="AT42" s="5">
        <f t="shared" si="147"/>
        <v>1.5337017055571905E-4</v>
      </c>
      <c r="AU42" s="5">
        <f t="shared" si="148"/>
        <v>3.8809073273378888E-5</v>
      </c>
      <c r="AV42" s="5">
        <f t="shared" si="149"/>
        <v>7.3652400734827675E-6</v>
      </c>
      <c r="AW42" s="5">
        <f t="shared" si="150"/>
        <v>1.8526211889261792E-8</v>
      </c>
      <c r="AX42" s="5">
        <f t="shared" si="151"/>
        <v>5.6708648059929281E-5</v>
      </c>
      <c r="AY42" s="5">
        <f t="shared" si="152"/>
        <v>4.4554776080766282E-5</v>
      </c>
      <c r="AZ42" s="5">
        <f t="shared" si="153"/>
        <v>1.7502868958446644E-5</v>
      </c>
      <c r="BA42" s="5">
        <f t="shared" si="154"/>
        <v>4.5838770269539833E-6</v>
      </c>
      <c r="BB42" s="5">
        <f t="shared" si="155"/>
        <v>9.0036361959233633E-7</v>
      </c>
      <c r="BC42" s="5">
        <f t="shared" si="156"/>
        <v>1.4147930107524704E-7</v>
      </c>
      <c r="BD42" s="5">
        <f t="shared" si="157"/>
        <v>6.9700736067632559E-5</v>
      </c>
      <c r="BE42" s="5">
        <f t="shared" si="158"/>
        <v>5.2911611758450777E-5</v>
      </c>
      <c r="BF42" s="5">
        <f t="shared" si="159"/>
        <v>2.0083279006985363E-5</v>
      </c>
      <c r="BG42" s="5">
        <f t="shared" si="160"/>
        <v>5.0819102810389575E-6</v>
      </c>
      <c r="BH42" s="5">
        <f t="shared" si="161"/>
        <v>9.6445202357941857E-7</v>
      </c>
      <c r="BI42" s="5">
        <f t="shared" si="162"/>
        <v>1.4642804053538229E-7</v>
      </c>
      <c r="BJ42" s="8">
        <f t="shared" si="163"/>
        <v>0.31184307112312654</v>
      </c>
      <c r="BK42" s="8">
        <f t="shared" si="164"/>
        <v>0.36092774512650727</v>
      </c>
      <c r="BL42" s="8">
        <f t="shared" si="165"/>
        <v>0.30999450677111179</v>
      </c>
      <c r="BM42" s="8">
        <f t="shared" si="166"/>
        <v>0.20244767334765978</v>
      </c>
      <c r="BN42" s="8">
        <f t="shared" si="167"/>
        <v>0.79751892733984331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1.3288</v>
      </c>
      <c r="F43">
        <f>VLOOKUP(B43,home!$B$2:$E$405,3,FALSE)</f>
        <v>0.83179999999999998</v>
      </c>
      <c r="G43">
        <f>VLOOKUP(C43,away!$B$2:$E$405,4,FALSE)</f>
        <v>0.75260000000000005</v>
      </c>
      <c r="H43">
        <f>VLOOKUP(A43,away!$A$2:$E$405,3,FALSE)</f>
        <v>1.0271999999999999</v>
      </c>
      <c r="I43">
        <f>VLOOKUP(C43,away!$B$2:$E$405,3,FALSE)</f>
        <v>1.4061999999999999</v>
      </c>
      <c r="J43">
        <f>VLOOKUP(B43,home!$B$2:$E$405,4,FALSE)</f>
        <v>1.3834</v>
      </c>
      <c r="K43" s="3">
        <f t="shared" si="112"/>
        <v>0.83184564918399995</v>
      </c>
      <c r="L43" s="3">
        <f t="shared" si="113"/>
        <v>1.9982502485759996</v>
      </c>
      <c r="M43" s="5">
        <f t="shared" si="114"/>
        <v>5.9007194740313414E-2</v>
      </c>
      <c r="N43" s="5">
        <f t="shared" si="115"/>
        <v>4.9084878215282721E-2</v>
      </c>
      <c r="O43" s="5">
        <f t="shared" si="116"/>
        <v>0.1179111415576037</v>
      </c>
      <c r="P43" s="5">
        <f t="shared" si="117"/>
        <v>9.8083870095011363E-2</v>
      </c>
      <c r="Q43" s="5">
        <f t="shared" si="118"/>
        <v>2.0415521192054715E-2</v>
      </c>
      <c r="R43" s="5">
        <f t="shared" si="119"/>
        <v>0.11780798396368074</v>
      </c>
      <c r="S43" s="5">
        <f t="shared" si="120"/>
        <v>4.0759629461940956E-2</v>
      </c>
      <c r="T43" s="5">
        <f t="shared" si="121"/>
        <v>4.0795320296831923E-2</v>
      </c>
      <c r="U43" s="5">
        <f t="shared" si="122"/>
        <v>9.7998058899326251E-2</v>
      </c>
      <c r="V43" s="5">
        <f t="shared" si="123"/>
        <v>7.5280126975478361E-3</v>
      </c>
      <c r="W43" s="5">
        <f t="shared" si="124"/>
        <v>5.6608541598114877E-3</v>
      </c>
      <c r="X43" s="5">
        <f t="shared" si="125"/>
        <v>1.1311803231995788E-2</v>
      </c>
      <c r="Y43" s="5">
        <f t="shared" si="126"/>
        <v>1.1301906810089189E-2</v>
      </c>
      <c r="Z43" s="5">
        <f t="shared" si="127"/>
        <v>7.8469944413220818E-2</v>
      </c>
      <c r="AA43" s="5">
        <f t="shared" si="128"/>
        <v>6.5274881851848057E-2</v>
      </c>
      <c r="AB43" s="5">
        <f t="shared" si="129"/>
        <v>2.7149313234729723E-2</v>
      </c>
      <c r="AC43" s="5">
        <f t="shared" si="130"/>
        <v>7.820832514041535E-4</v>
      </c>
      <c r="AD43" s="5">
        <f t="shared" si="131"/>
        <v>1.1772392258760833E-3</v>
      </c>
      <c r="AE43" s="5">
        <f t="shared" si="132"/>
        <v>2.3524185757403007E-3</v>
      </c>
      <c r="AF43" s="5">
        <f t="shared" si="133"/>
        <v>2.3503605018639273E-3</v>
      </c>
      <c r="AG43" s="5">
        <f t="shared" si="134"/>
        <v>1.5655361523642683E-3</v>
      </c>
      <c r="AH43" s="5">
        <f t="shared" si="135"/>
        <v>3.9200646482365854E-2</v>
      </c>
      <c r="AI43" s="5">
        <f t="shared" si="136"/>
        <v>3.2608887221556103E-2</v>
      </c>
      <c r="AJ43" s="5">
        <f t="shared" si="137"/>
        <v>1.3562780479991588E-2</v>
      </c>
      <c r="AK43" s="5">
        <f t="shared" si="138"/>
        <v>3.7607133110395619E-3</v>
      </c>
      <c r="AL43" s="5">
        <f t="shared" si="139"/>
        <v>5.2000270388587974E-5</v>
      </c>
      <c r="AM43" s="5">
        <f t="shared" si="140"/>
        <v>1.9585626561875209E-4</v>
      </c>
      <c r="AN43" s="5">
        <f t="shared" si="141"/>
        <v>3.9136983145783837E-4</v>
      </c>
      <c r="AO43" s="5">
        <f t="shared" si="142"/>
        <v>3.9102743149788631E-4</v>
      </c>
      <c r="AP43" s="5">
        <f t="shared" si="143"/>
        <v>2.6045688739689539E-4</v>
      </c>
      <c r="AQ43" s="5">
        <f t="shared" si="144"/>
        <v>1.3011450999604436E-4</v>
      </c>
      <c r="AR43" s="5">
        <f t="shared" si="145"/>
        <v>1.5666540315545482E-2</v>
      </c>
      <c r="AS43" s="5">
        <f t="shared" si="146"/>
        <v>1.3032143399252237E-2</v>
      </c>
      <c r="AT43" s="5">
        <f t="shared" si="147"/>
        <v>5.4203658931049788E-3</v>
      </c>
      <c r="AU43" s="5">
        <f t="shared" si="148"/>
        <v>1.5029692617215744E-3</v>
      </c>
      <c r="AV43" s="5">
        <f t="shared" si="149"/>
        <v>3.1255961030509494E-4</v>
      </c>
      <c r="AW43" s="5">
        <f t="shared" si="150"/>
        <v>2.4010197156400363E-6</v>
      </c>
      <c r="AX43" s="5">
        <f t="shared" si="151"/>
        <v>2.7153697070064115E-5</v>
      </c>
      <c r="AY43" s="5">
        <f t="shared" si="152"/>
        <v>5.4259881920013008E-5</v>
      </c>
      <c r="AZ43" s="5">
        <f t="shared" si="153"/>
        <v>5.4212411267185193E-5</v>
      </c>
      <c r="BA43" s="5">
        <f t="shared" si="154"/>
        <v>3.6109988096852382E-5</v>
      </c>
      <c r="BB43" s="5">
        <f t="shared" si="155"/>
        <v>1.8039198172652917E-5</v>
      </c>
      <c r="BC43" s="5">
        <f t="shared" si="156"/>
        <v>7.2093664465230788E-6</v>
      </c>
      <c r="BD43" s="5">
        <f t="shared" si="157"/>
        <v>5.2176113466441149E-3</v>
      </c>
      <c r="BE43" s="5">
        <f t="shared" si="158"/>
        <v>4.3402472978389776E-3</v>
      </c>
      <c r="BF43" s="5">
        <f t="shared" si="159"/>
        <v>1.805207915544983E-3</v>
      </c>
      <c r="BG43" s="5">
        <f t="shared" si="160"/>
        <v>5.0055145013953731E-4</v>
      </c>
      <c r="BH43" s="5">
        <f t="shared" si="161"/>
        <v>1.0409538649782897E-4</v>
      </c>
      <c r="BI43" s="5">
        <f t="shared" si="162"/>
        <v>1.7318258871669194E-5</v>
      </c>
      <c r="BJ43" s="8">
        <f t="shared" si="163"/>
        <v>0.14758164783085112</v>
      </c>
      <c r="BK43" s="8">
        <f t="shared" si="164"/>
        <v>0.20626705039852633</v>
      </c>
      <c r="BL43" s="8">
        <f t="shared" si="165"/>
        <v>0.56319401713760786</v>
      </c>
      <c r="BM43" s="8">
        <f t="shared" si="166"/>
        <v>0.53315021115405514</v>
      </c>
      <c r="BN43" s="8">
        <f t="shared" si="167"/>
        <v>0.46231058976394662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1.3288</v>
      </c>
      <c r="F44">
        <f>VLOOKUP(B44,home!$B$2:$E$405,3,FALSE)</f>
        <v>0.75260000000000005</v>
      </c>
      <c r="G44">
        <f>VLOOKUP(C44,away!$B$2:$E$405,4,FALSE)</f>
        <v>0.58530000000000004</v>
      </c>
      <c r="H44">
        <f>VLOOKUP(A44,away!$A$2:$E$405,3,FALSE)</f>
        <v>1.0271999999999999</v>
      </c>
      <c r="I44">
        <f>VLOOKUP(C44,away!$B$2:$E$405,3,FALSE)</f>
        <v>1.2439</v>
      </c>
      <c r="J44">
        <f>VLOOKUP(B44,home!$B$2:$E$405,4,FALSE)</f>
        <v>1.1785000000000001</v>
      </c>
      <c r="K44" s="3">
        <f t="shared" si="112"/>
        <v>0.58533212126400003</v>
      </c>
      <c r="L44" s="3">
        <f t="shared" si="113"/>
        <v>1.5058096132800001</v>
      </c>
      <c r="M44" s="5">
        <f t="shared" si="114"/>
        <v>0.12354599852783481</v>
      </c>
      <c r="N44" s="5">
        <f t="shared" si="115"/>
        <v>7.231544139197657E-2</v>
      </c>
      <c r="O44" s="5">
        <f t="shared" si="116"/>
        <v>0.18603675226549038</v>
      </c>
      <c r="P44" s="5">
        <f t="shared" si="117"/>
        <v>0.10889328683662473</v>
      </c>
      <c r="Q44" s="5">
        <f t="shared" si="118"/>
        <v>2.1164275355054055E-2</v>
      </c>
      <c r="R44" s="5">
        <f t="shared" si="119"/>
        <v>0.14006796499238267</v>
      </c>
      <c r="S44" s="5">
        <f t="shared" si="120"/>
        <v>2.3994601321328697E-2</v>
      </c>
      <c r="T44" s="5">
        <f t="shared" si="121"/>
        <v>3.1869369287745378E-2</v>
      </c>
      <c r="U44" s="5">
        <f t="shared" si="122"/>
        <v>8.1986279070123014E-2</v>
      </c>
      <c r="V44" s="5">
        <f t="shared" si="123"/>
        <v>2.3498679172565908E-3</v>
      </c>
      <c r="W44" s="5">
        <f t="shared" si="124"/>
        <v>4.1293767295297297E-3</v>
      </c>
      <c r="X44" s="5">
        <f t="shared" si="125"/>
        <v>6.2180551761805928E-3</v>
      </c>
      <c r="Y44" s="5">
        <f t="shared" si="126"/>
        <v>4.6816036300991017E-3</v>
      </c>
      <c r="Z44" s="5">
        <f t="shared" si="127"/>
        <v>7.030522939936544E-2</v>
      </c>
      <c r="AA44" s="5">
        <f t="shared" si="128"/>
        <v>4.1151909060282703E-2</v>
      </c>
      <c r="AB44" s="5">
        <f t="shared" si="129"/>
        <v>1.2043767112159248E-2</v>
      </c>
      <c r="AC44" s="5">
        <f t="shared" si="130"/>
        <v>1.2944816312907193E-4</v>
      </c>
      <c r="AD44" s="5">
        <f t="shared" si="131"/>
        <v>6.0426421014845872E-4</v>
      </c>
      <c r="AE44" s="5">
        <f t="shared" si="132"/>
        <v>9.0990685660259521E-4</v>
      </c>
      <c r="AF44" s="5">
        <f t="shared" si="133"/>
        <v>6.8507324593078736E-4</v>
      </c>
      <c r="AG44" s="5">
        <f t="shared" si="134"/>
        <v>3.4386329317450445E-4</v>
      </c>
      <c r="AH44" s="5">
        <f t="shared" si="135"/>
        <v>2.6466572573355038E-2</v>
      </c>
      <c r="AI44" s="5">
        <f t="shared" si="136"/>
        <v>1.5491735066949506E-2</v>
      </c>
      <c r="AJ44" s="5">
        <f t="shared" si="137"/>
        <v>4.5339050743987246E-3</v>
      </c>
      <c r="AK44" s="5">
        <f t="shared" si="138"/>
        <v>8.8461342493580651E-4</v>
      </c>
      <c r="AL44" s="5">
        <f t="shared" si="139"/>
        <v>4.563817890034662E-6</v>
      </c>
      <c r="AM44" s="5">
        <f t="shared" si="140"/>
        <v>7.0739050386022613E-5</v>
      </c>
      <c r="AN44" s="5">
        <f t="shared" si="141"/>
        <v>1.0651954210557114E-4</v>
      </c>
      <c r="AO44" s="5">
        <f t="shared" si="142"/>
        <v>8.0199075252376402E-5</v>
      </c>
      <c r="AP44" s="5">
        <f t="shared" si="143"/>
        <v>4.0254846163731515E-5</v>
      </c>
      <c r="AQ44" s="5">
        <f t="shared" si="144"/>
        <v>1.515403358361361E-5</v>
      </c>
      <c r="AR44" s="5">
        <f t="shared" si="145"/>
        <v>7.9707238823061508E-3</v>
      </c>
      <c r="AS44" s="5">
        <f t="shared" si="146"/>
        <v>4.6655207180398839E-3</v>
      </c>
      <c r="AT44" s="5">
        <f t="shared" si="147"/>
        <v>1.3654395693457129E-3</v>
      </c>
      <c r="AU44" s="5">
        <f t="shared" si="148"/>
        <v>2.6641187986097627E-4</v>
      </c>
      <c r="AV44" s="5">
        <f t="shared" si="149"/>
        <v>3.8984857692238783E-5</v>
      </c>
      <c r="AW44" s="5">
        <f t="shared" si="150"/>
        <v>1.1173731432725742E-7</v>
      </c>
      <c r="AX44" s="5">
        <f t="shared" si="151"/>
        <v>6.9009730697752606E-6</v>
      </c>
      <c r="AY44" s="5">
        <f t="shared" si="152"/>
        <v>1.039155158945398E-5</v>
      </c>
      <c r="AZ44" s="5">
        <f t="shared" si="153"/>
        <v>7.8238491401474357E-6</v>
      </c>
      <c r="BA44" s="5">
        <f t="shared" si="154"/>
        <v>3.9270757493621566E-6</v>
      </c>
      <c r="BB44" s="5">
        <f t="shared" si="155"/>
        <v>1.478357103867074E-6</v>
      </c>
      <c r="BC44" s="5">
        <f t="shared" si="156"/>
        <v>4.4522486777276328E-7</v>
      </c>
      <c r="BD44" s="5">
        <f t="shared" si="157"/>
        <v>2.0003987744628493E-3</v>
      </c>
      <c r="BE44" s="5">
        <f t="shared" si="158"/>
        <v>1.1708976580302455E-3</v>
      </c>
      <c r="BF44" s="5">
        <f t="shared" si="159"/>
        <v>3.4268200497894659E-4</v>
      </c>
      <c r="BG44" s="5">
        <f t="shared" si="160"/>
        <v>6.6860928297775814E-5</v>
      </c>
      <c r="BH44" s="5">
        <f t="shared" si="161"/>
        <v>9.7839622475543295E-6</v>
      </c>
      <c r="BI44" s="5">
        <f t="shared" si="162"/>
        <v>1.1453734753455745E-6</v>
      </c>
      <c r="BJ44" s="8">
        <f t="shared" si="163"/>
        <v>0.14326506275545348</v>
      </c>
      <c r="BK44" s="8">
        <f t="shared" si="164"/>
        <v>0.25892815813565345</v>
      </c>
      <c r="BL44" s="8">
        <f t="shared" si="165"/>
        <v>0.52656234824881509</v>
      </c>
      <c r="BM44" s="8">
        <f t="shared" si="166"/>
        <v>0.34702679935564862</v>
      </c>
      <c r="BN44" s="8">
        <f t="shared" si="167"/>
        <v>0.65202371936936321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1.3288</v>
      </c>
      <c r="F45">
        <f>VLOOKUP(B45,home!$B$2:$E$405,3,FALSE)</f>
        <v>0.54349999999999998</v>
      </c>
      <c r="G45">
        <f>VLOOKUP(C45,away!$B$2:$E$405,4,FALSE)</f>
        <v>0.83179999999999998</v>
      </c>
      <c r="H45">
        <f>VLOOKUP(A45,away!$A$2:$E$405,3,FALSE)</f>
        <v>1.0271999999999999</v>
      </c>
      <c r="I45">
        <f>VLOOKUP(C45,away!$B$2:$E$405,3,FALSE)</f>
        <v>0.81979999999999997</v>
      </c>
      <c r="J45">
        <f>VLOOKUP(B45,home!$B$2:$E$405,4,FALSE)</f>
        <v>1.1357999999999999</v>
      </c>
      <c r="K45" s="3">
        <f t="shared" si="112"/>
        <v>0.60072828903999997</v>
      </c>
      <c r="L45" s="3">
        <f t="shared" si="113"/>
        <v>0.95645554444799974</v>
      </c>
      <c r="M45" s="5">
        <f t="shared" si="114"/>
        <v>0.21072868342313419</v>
      </c>
      <c r="N45" s="5">
        <f t="shared" si="115"/>
        <v>0.1265906814444312</v>
      </c>
      <c r="O45" s="5">
        <f t="shared" si="116"/>
        <v>0.201552617634284</v>
      </c>
      <c r="P45" s="5">
        <f t="shared" si="117"/>
        <v>0.12107835914297675</v>
      </c>
      <c r="Q45" s="5">
        <f t="shared" si="118"/>
        <v>3.8023301736260409E-2</v>
      </c>
      <c r="R45" s="5">
        <f t="shared" si="119"/>
        <v>9.6388059317159325E-2</v>
      </c>
      <c r="S45" s="5">
        <f t="shared" si="120"/>
        <v>1.7391995259751932E-2</v>
      </c>
      <c r="T45" s="5">
        <f t="shared" si="121"/>
        <v>3.6367597763865528E-2</v>
      </c>
      <c r="U45" s="5">
        <f t="shared" si="122"/>
        <v>5.7903033957483141E-2</v>
      </c>
      <c r="V45" s="5">
        <f t="shared" si="123"/>
        <v>1.1103241139090944E-3</v>
      </c>
      <c r="W45" s="5">
        <f t="shared" si="124"/>
        <v>7.6138909985584606E-3</v>
      </c>
      <c r="X45" s="5">
        <f t="shared" si="125"/>
        <v>7.2823482603939574E-3</v>
      </c>
      <c r="Y45" s="5">
        <f t="shared" si="126"/>
        <v>3.4826211851275235E-3</v>
      </c>
      <c r="Z45" s="5">
        <f t="shared" si="127"/>
        <v>3.0730297917493238E-2</v>
      </c>
      <c r="AA45" s="5">
        <f t="shared" si="128"/>
        <v>1.8460559289665186E-2</v>
      </c>
      <c r="AB45" s="5">
        <f t="shared" si="129"/>
        <v>5.5448900984010211E-3</v>
      </c>
      <c r="AC45" s="5">
        <f t="shared" si="130"/>
        <v>3.9872426134987323E-5</v>
      </c>
      <c r="AD45" s="5">
        <f t="shared" si="131"/>
        <v>1.14346992812527E-3</v>
      </c>
      <c r="AE45" s="5">
        <f t="shared" si="132"/>
        <v>1.0936781526649703E-3</v>
      </c>
      <c r="AF45" s="5">
        <f t="shared" si="133"/>
        <v>5.2302726647902842E-4</v>
      </c>
      <c r="AG45" s="5">
        <f t="shared" si="134"/>
        <v>1.6675077630711607E-4</v>
      </c>
      <c r="AH45" s="5">
        <f t="shared" si="135"/>
        <v>7.3480409564313058E-3</v>
      </c>
      <c r="AI45" s="5">
        <f t="shared" si="136"/>
        <v>4.4141760715528224E-3</v>
      </c>
      <c r="AJ45" s="5">
        <f t="shared" si="137"/>
        <v>1.3258602194926178E-3</v>
      </c>
      <c r="AK45" s="5">
        <f t="shared" si="138"/>
        <v>2.654939137206664E-4</v>
      </c>
      <c r="AL45" s="5">
        <f t="shared" si="139"/>
        <v>9.1637984028591275E-7</v>
      </c>
      <c r="AM45" s="5">
        <f t="shared" si="140"/>
        <v>1.3738294669827711E-4</v>
      </c>
      <c r="AN45" s="5">
        <f t="shared" si="141"/>
        <v>1.3140068108217115E-4</v>
      </c>
      <c r="AO45" s="5">
        <f t="shared" si="142"/>
        <v>6.2839454982643005E-5</v>
      </c>
      <c r="AP45" s="5">
        <f t="shared" si="143"/>
        <v>2.0034381709413126E-5</v>
      </c>
      <c r="AQ45" s="5">
        <f t="shared" si="144"/>
        <v>4.790498866388944E-6</v>
      </c>
      <c r="AR45" s="5">
        <f t="shared" si="145"/>
        <v>1.4056149027219412E-3</v>
      </c>
      <c r="AS45" s="5">
        <f t="shared" si="146"/>
        <v>8.4439263556127767E-4</v>
      </c>
      <c r="AT45" s="5">
        <f t="shared" si="147"/>
        <v>2.5362527161935125E-4</v>
      </c>
      <c r="AU45" s="5">
        <f t="shared" si="148"/>
        <v>5.078662515906606E-5</v>
      </c>
      <c r="AV45" s="5">
        <f t="shared" si="149"/>
        <v>7.6272406094803912E-6</v>
      </c>
      <c r="AW45" s="5">
        <f t="shared" si="150"/>
        <v>1.4625674325651314E-8</v>
      </c>
      <c r="AX45" s="5">
        <f t="shared" si="151"/>
        <v>1.3754970418888248E-5</v>
      </c>
      <c r="AY45" s="5">
        <f t="shared" si="152"/>
        <v>1.315601772086389E-5</v>
      </c>
      <c r="AZ45" s="5">
        <f t="shared" si="153"/>
        <v>6.2915730459882033E-6</v>
      </c>
      <c r="BA45" s="5">
        <f t="shared" si="154"/>
        <v>2.0058699743783356E-6</v>
      </c>
      <c r="BB45" s="5">
        <f t="shared" si="155"/>
        <v>4.7963136460898152E-7</v>
      </c>
      <c r="BC45" s="5">
        <f t="shared" si="156"/>
        <v>9.1749215594284095E-8</v>
      </c>
      <c r="BD45" s="5">
        <f t="shared" si="157"/>
        <v>2.2406802784452268E-4</v>
      </c>
      <c r="BE45" s="5">
        <f t="shared" si="158"/>
        <v>1.3460400299560718E-4</v>
      </c>
      <c r="BF45" s="5">
        <f t="shared" si="159"/>
        <v>4.0430216208743059E-5</v>
      </c>
      <c r="BG45" s="5">
        <f t="shared" si="160"/>
        <v>8.0958582028651667E-6</v>
      </c>
      <c r="BH45" s="5">
        <f t="shared" si="161"/>
        <v>1.21585276162941E-6</v>
      </c>
      <c r="BI45" s="5">
        <f t="shared" si="162"/>
        <v>1.4607942984363893E-7</v>
      </c>
      <c r="BJ45" s="8">
        <f t="shared" si="163"/>
        <v>0.22267959528729264</v>
      </c>
      <c r="BK45" s="8">
        <f t="shared" si="164"/>
        <v>0.35036330676346811</v>
      </c>
      <c r="BL45" s="8">
        <f t="shared" si="165"/>
        <v>0.39617333817130446</v>
      </c>
      <c r="BM45" s="8">
        <f t="shared" si="166"/>
        <v>0.20557169404926603</v>
      </c>
      <c r="BN45" s="8">
        <f t="shared" si="167"/>
        <v>0.79436170269824591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1.3288</v>
      </c>
      <c r="F46">
        <f>VLOOKUP(B46,home!$B$2:$E$405,3,FALSE)</f>
        <v>1.087</v>
      </c>
      <c r="G46">
        <f>VLOOKUP(C46,away!$B$2:$E$405,4,FALSE)</f>
        <v>1.1882999999999999</v>
      </c>
      <c r="H46">
        <f>VLOOKUP(A46,away!$A$2:$E$405,3,FALSE)</f>
        <v>1.0271999999999999</v>
      </c>
      <c r="I46">
        <f>VLOOKUP(C46,away!$B$2:$E$405,3,FALSE)</f>
        <v>0.871</v>
      </c>
      <c r="J46">
        <f>VLOOKUP(B46,home!$B$2:$E$405,4,FALSE)</f>
        <v>1.4061999999999999</v>
      </c>
      <c r="K46" s="3">
        <f t="shared" si="112"/>
        <v>1.7163871744799997</v>
      </c>
      <c r="L46" s="3">
        <f t="shared" si="113"/>
        <v>1.2581147654399998</v>
      </c>
      <c r="M46" s="5">
        <f t="shared" si="114"/>
        <v>5.1072865025780956E-2</v>
      </c>
      <c r="N46" s="5">
        <f t="shared" si="115"/>
        <v>8.7660810494198563E-2</v>
      </c>
      <c r="O46" s="5">
        <f t="shared" si="116"/>
        <v>6.4255525602259167E-2</v>
      </c>
      <c r="P46" s="5">
        <f t="shared" si="117"/>
        <v>0.11028736003318888</v>
      </c>
      <c r="Q46" s="5">
        <f t="shared" si="118"/>
        <v>7.5229945418382127E-2</v>
      </c>
      <c r="R46" s="5">
        <f t="shared" si="119"/>
        <v>4.0420412760655104E-2</v>
      </c>
      <c r="S46" s="5">
        <f t="shared" si="120"/>
        <v>5.953896348359522E-2</v>
      </c>
      <c r="T46" s="5">
        <f t="shared" si="121"/>
        <v>9.4647905134111796E-2</v>
      </c>
      <c r="U46" s="5">
        <f t="shared" si="122"/>
        <v>6.937707804957613E-2</v>
      </c>
      <c r="V46" s="5">
        <f t="shared" si="123"/>
        <v>1.4285461670853362E-2</v>
      </c>
      <c r="W46" s="5">
        <f t="shared" si="124"/>
        <v>4.3041237817647154E-2</v>
      </c>
      <c r="X46" s="5">
        <f t="shared" si="125"/>
        <v>5.4150816821196386E-2</v>
      </c>
      <c r="Y46" s="5">
        <f t="shared" si="126"/>
        <v>3.4063971101691952E-2</v>
      </c>
      <c r="Z46" s="5">
        <f t="shared" si="127"/>
        <v>1.6951172706453185E-2</v>
      </c>
      <c r="AA46" s="5">
        <f t="shared" si="128"/>
        <v>2.9094775425751666E-2</v>
      </c>
      <c r="AB46" s="5">
        <f t="shared" si="129"/>
        <v>2.4968949692568028E-2</v>
      </c>
      <c r="AC46" s="5">
        <f t="shared" si="130"/>
        <v>1.9280123771919181E-3</v>
      </c>
      <c r="AD46" s="5">
        <f t="shared" si="131"/>
        <v>1.8468857140988289E-2</v>
      </c>
      <c r="AE46" s="5">
        <f t="shared" si="132"/>
        <v>2.3235941869879342E-2</v>
      </c>
      <c r="AF46" s="5">
        <f t="shared" si="133"/>
        <v>1.4616740777700364E-2</v>
      </c>
      <c r="AG46" s="5">
        <f t="shared" si="134"/>
        <v>6.1298457983445876E-3</v>
      </c>
      <c r="AH46" s="5">
        <f t="shared" si="135"/>
        <v>5.3316301683780697E-3</v>
      </c>
      <c r="AI46" s="5">
        <f t="shared" si="136"/>
        <v>9.1511416400747603E-3</v>
      </c>
      <c r="AJ46" s="5">
        <f t="shared" si="137"/>
        <v>7.8534510714370967E-3</v>
      </c>
      <c r="AK46" s="5">
        <f t="shared" si="138"/>
        <v>4.4931875648069478E-3</v>
      </c>
      <c r="AL46" s="5">
        <f t="shared" si="139"/>
        <v>1.6653492619571941E-4</v>
      </c>
      <c r="AM46" s="5">
        <f t="shared" si="140"/>
        <v>6.3399419048191267E-3</v>
      </c>
      <c r="AN46" s="5">
        <f t="shared" si="141"/>
        <v>7.9763745224847391E-3</v>
      </c>
      <c r="AO46" s="5">
        <f t="shared" si="142"/>
        <v>5.0175972807087405E-3</v>
      </c>
      <c r="AP46" s="5">
        <f t="shared" si="143"/>
        <v>2.1042377419637518E-3</v>
      </c>
      <c r="AQ46" s="5">
        <f t="shared" si="144"/>
        <v>6.6184314329018024E-4</v>
      </c>
      <c r="AR46" s="5">
        <f t="shared" si="145"/>
        <v>1.34156052774036E-3</v>
      </c>
      <c r="AS46" s="5">
        <f t="shared" si="146"/>
        <v>2.3026372836021736E-3</v>
      </c>
      <c r="AT46" s="5">
        <f t="shared" si="147"/>
        <v>1.976108550527119E-3</v>
      </c>
      <c r="AU46" s="5">
        <f t="shared" si="148"/>
        <v>1.130589123835003E-3</v>
      </c>
      <c r="AV46" s="5">
        <f t="shared" si="149"/>
        <v>4.8513216793924507E-4</v>
      </c>
      <c r="AW46" s="5">
        <f t="shared" si="150"/>
        <v>9.989375720669187E-6</v>
      </c>
      <c r="AX46" s="5">
        <f t="shared" si="151"/>
        <v>1.8136324953966418E-3</v>
      </c>
      <c r="AY46" s="5">
        <f t="shared" si="152"/>
        <v>2.2817578215403073E-3</v>
      </c>
      <c r="AZ46" s="5">
        <f t="shared" si="153"/>
        <v>1.4353566032190347E-3</v>
      </c>
      <c r="BA46" s="5">
        <f t="shared" si="154"/>
        <v>6.0194777872722325E-4</v>
      </c>
      <c r="BB46" s="5">
        <f t="shared" si="155"/>
        <v>1.8932984711013241E-4</v>
      </c>
      <c r="BC46" s="5">
        <f t="shared" si="156"/>
        <v>4.7639735237551033E-5</v>
      </c>
      <c r="BD46" s="5">
        <f t="shared" si="157"/>
        <v>2.8130618478027045E-4</v>
      </c>
      <c r="BE46" s="5">
        <f t="shared" si="158"/>
        <v>4.8283032765875702E-4</v>
      </c>
      <c r="BF46" s="5">
        <f t="shared" si="159"/>
        <v>4.1436189092173339E-4</v>
      </c>
      <c r="BG46" s="5">
        <f t="shared" si="160"/>
        <v>2.3706847839044789E-4</v>
      </c>
      <c r="BH46" s="5">
        <f t="shared" si="161"/>
        <v>1.0172532394571349E-4</v>
      </c>
      <c r="BI46" s="5">
        <f t="shared" si="162"/>
        <v>3.4920008268049146E-5</v>
      </c>
      <c r="BJ46" s="8">
        <f t="shared" si="163"/>
        <v>0.47971573124863792</v>
      </c>
      <c r="BK46" s="8">
        <f t="shared" si="164"/>
        <v>0.2395609553383464</v>
      </c>
      <c r="BL46" s="8">
        <f t="shared" si="165"/>
        <v>0.26373439184311592</v>
      </c>
      <c r="BM46" s="8">
        <f t="shared" si="166"/>
        <v>0.56876356335626921</v>
      </c>
      <c r="BN46" s="8">
        <f t="shared" si="167"/>
        <v>0.42892691933446481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1.3288</v>
      </c>
      <c r="F47">
        <f>VLOOKUP(B47,home!$B$2:$E$405,3,FALSE)</f>
        <v>0.75260000000000005</v>
      </c>
      <c r="G47">
        <f>VLOOKUP(C47,away!$B$2:$E$405,4,FALSE)</f>
        <v>0.59409999999999996</v>
      </c>
      <c r="H47">
        <f>VLOOKUP(A47,away!$A$2:$E$405,3,FALSE)</f>
        <v>1.0271999999999999</v>
      </c>
      <c r="I47">
        <f>VLOOKUP(C47,away!$B$2:$E$405,3,FALSE)</f>
        <v>1.0760000000000001</v>
      </c>
      <c r="J47">
        <f>VLOOKUP(B47,home!$B$2:$E$405,4,FALSE)</f>
        <v>1.1453</v>
      </c>
      <c r="K47" s="3">
        <f t="shared" si="112"/>
        <v>0.59413260420799996</v>
      </c>
      <c r="L47" s="3">
        <f t="shared" si="113"/>
        <v>1.2658625241599999</v>
      </c>
      <c r="M47" s="5">
        <f t="shared" si="114"/>
        <v>0.15567338874961226</v>
      </c>
      <c r="N47" s="5">
        <f t="shared" si="115"/>
        <v>9.2490635863691495E-2</v>
      </c>
      <c r="O47" s="5">
        <f t="shared" si="116"/>
        <v>0.1970611088271251</v>
      </c>
      <c r="P47" s="5">
        <f t="shared" si="117"/>
        <v>0.11708042977557591</v>
      </c>
      <c r="Q47" s="5">
        <f t="shared" si="118"/>
        <v>2.7475851175274426E-2</v>
      </c>
      <c r="R47" s="5">
        <f t="shared" si="119"/>
        <v>0.12472613631683652</v>
      </c>
      <c r="S47" s="5">
        <f t="shared" si="120"/>
        <v>2.2013760904378888E-2</v>
      </c>
      <c r="T47" s="5">
        <f t="shared" si="121"/>
        <v>3.4780650322177385E-2</v>
      </c>
      <c r="U47" s="5">
        <f t="shared" si="122"/>
        <v>7.4103864182724077E-2</v>
      </c>
      <c r="V47" s="5">
        <f t="shared" si="123"/>
        <v>1.8395926442629435E-3</v>
      </c>
      <c r="W47" s="5">
        <f t="shared" si="124"/>
        <v>5.4414330038657453E-3</v>
      </c>
      <c r="X47" s="5">
        <f t="shared" si="125"/>
        <v>6.8881061173210216E-3</v>
      </c>
      <c r="Y47" s="5">
        <f t="shared" si="126"/>
        <v>4.3596976981769625E-3</v>
      </c>
      <c r="Z47" s="5">
        <f t="shared" si="127"/>
        <v>5.2628713915584956E-2</v>
      </c>
      <c r="AA47" s="5">
        <f t="shared" si="128"/>
        <v>3.1268434854784297E-2</v>
      </c>
      <c r="AB47" s="5">
        <f t="shared" si="129"/>
        <v>9.2887983148905919E-3</v>
      </c>
      <c r="AC47" s="5">
        <f t="shared" si="130"/>
        <v>8.6471224759516736E-5</v>
      </c>
      <c r="AD47" s="5">
        <f t="shared" si="131"/>
        <v>8.0823319030252862E-4</v>
      </c>
      <c r="AE47" s="5">
        <f t="shared" si="132"/>
        <v>1.0231121063862484E-3</v>
      </c>
      <c r="AF47" s="5">
        <f t="shared" si="133"/>
        <v>6.4755963674437535E-4</v>
      </c>
      <c r="AG47" s="5">
        <f t="shared" si="134"/>
        <v>2.7324049210445582E-4</v>
      </c>
      <c r="AH47" s="5">
        <f t="shared" si="135"/>
        <v>1.6655179160119219E-2</v>
      </c>
      <c r="AI47" s="5">
        <f t="shared" si="136"/>
        <v>9.8953849679524405E-3</v>
      </c>
      <c r="AJ47" s="5">
        <f t="shared" si="137"/>
        <v>2.939585420325139E-3</v>
      </c>
      <c r="AK47" s="5">
        <f t="shared" si="138"/>
        <v>5.8216784702321456E-4</v>
      </c>
      <c r="AL47" s="5">
        <f t="shared" si="139"/>
        <v>2.6013664221952281E-6</v>
      </c>
      <c r="AM47" s="5">
        <f t="shared" si="140"/>
        <v>9.6039538032356318E-5</v>
      </c>
      <c r="AN47" s="5">
        <f t="shared" si="141"/>
        <v>1.2157285203279887E-4</v>
      </c>
      <c r="AO47" s="5">
        <f t="shared" si="142"/>
        <v>7.6947258671784479E-5</v>
      </c>
      <c r="AP47" s="5">
        <f t="shared" si="143"/>
        <v>3.2468217029819173E-5</v>
      </c>
      <c r="AQ47" s="5">
        <f t="shared" si="144"/>
        <v>1.0275074791085398E-5</v>
      </c>
      <c r="AR47" s="5">
        <f t="shared" si="145"/>
        <v>4.2166334263931066E-3</v>
      </c>
      <c r="AS47" s="5">
        <f t="shared" si="146"/>
        <v>2.5052393986134381E-3</v>
      </c>
      <c r="AT47" s="5">
        <f t="shared" si="147"/>
        <v>7.4422220403134271E-4</v>
      </c>
      <c r="AU47" s="5">
        <f t="shared" si="148"/>
        <v>1.4738889206351974E-4</v>
      </c>
      <c r="AV47" s="5">
        <f t="shared" si="149"/>
        <v>2.1892136568257699E-5</v>
      </c>
      <c r="AW47" s="5">
        <f t="shared" si="150"/>
        <v>5.4346171879597368E-8</v>
      </c>
      <c r="AX47" s="5">
        <f t="shared" si="151"/>
        <v>9.5100368063495149E-6</v>
      </c>
      <c r="AY47" s="5">
        <f t="shared" si="152"/>
        <v>1.2038399196540101E-5</v>
      </c>
      <c r="AZ47" s="5">
        <f t="shared" si="153"/>
        <v>7.6194791968889831E-6</v>
      </c>
      <c r="BA47" s="5">
        <f t="shared" si="154"/>
        <v>3.2150710563194983E-6</v>
      </c>
      <c r="BB47" s="5">
        <f t="shared" si="155"/>
        <v>1.0174594906765892E-6</v>
      </c>
      <c r="BC47" s="5">
        <f t="shared" si="156"/>
        <v>2.5759276781968294E-7</v>
      </c>
      <c r="BD47" s="5">
        <f t="shared" si="157"/>
        <v>8.8961303876523336E-4</v>
      </c>
      <c r="BE47" s="5">
        <f t="shared" si="158"/>
        <v>5.285481114589805E-4</v>
      </c>
      <c r="BF47" s="5">
        <f t="shared" si="159"/>
        <v>1.5701383295517213E-4</v>
      </c>
      <c r="BG47" s="5">
        <f t="shared" si="160"/>
        <v>3.1095679156778775E-5</v>
      </c>
      <c r="BH47" s="5">
        <f t="shared" si="161"/>
        <v>4.618739209258349E-6</v>
      </c>
      <c r="BI47" s="5">
        <f t="shared" si="162"/>
        <v>5.4882871091085254E-7</v>
      </c>
      <c r="BJ47" s="8">
        <f t="shared" si="163"/>
        <v>0.17455948058511706</v>
      </c>
      <c r="BK47" s="8">
        <f t="shared" si="164"/>
        <v>0.29670828306420827</v>
      </c>
      <c r="BL47" s="8">
        <f t="shared" si="165"/>
        <v>0.47576747417970661</v>
      </c>
      <c r="BM47" s="8">
        <f t="shared" si="166"/>
        <v>0.28514441698347648</v>
      </c>
      <c r="BN47" s="8">
        <f t="shared" si="167"/>
        <v>0.71450755070811567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1.3288</v>
      </c>
      <c r="F48">
        <f>VLOOKUP(B48,home!$B$2:$E$405,3,FALSE)</f>
        <v>1.1706000000000001</v>
      </c>
      <c r="G48">
        <f>VLOOKUP(C48,away!$B$2:$E$405,4,FALSE)</f>
        <v>1.1486000000000001</v>
      </c>
      <c r="H48">
        <f>VLOOKUP(A48,away!$A$2:$E$405,3,FALSE)</f>
        <v>1.0271999999999999</v>
      </c>
      <c r="I48">
        <f>VLOOKUP(C48,away!$B$2:$E$405,3,FALSE)</f>
        <v>0.6149</v>
      </c>
      <c r="J48">
        <f>VLOOKUP(B48,home!$B$2:$E$405,4,FALSE)</f>
        <v>0.97350000000000003</v>
      </c>
      <c r="K48" s="3">
        <f t="shared" si="112"/>
        <v>1.7866395814080003</v>
      </c>
      <c r="L48" s="3">
        <f t="shared" si="113"/>
        <v>0.61488721008000002</v>
      </c>
      <c r="M48" s="5">
        <f t="shared" si="114"/>
        <v>9.0579551572688544E-2</v>
      </c>
      <c r="N48" s="5">
        <f t="shared" si="115"/>
        <v>0.16183301210595261</v>
      </c>
      <c r="O48" s="5">
        <f t="shared" si="116"/>
        <v>5.5696207756827924E-2</v>
      </c>
      <c r="P48" s="5">
        <f t="shared" si="117"/>
        <v>9.9509049312672043E-2</v>
      </c>
      <c r="Q48" s="5">
        <f t="shared" si="118"/>
        <v>0.14456863250348753</v>
      </c>
      <c r="R48" s="5">
        <f t="shared" si="119"/>
        <v>1.7123442899815988E-2</v>
      </c>
      <c r="S48" s="5">
        <f t="shared" si="120"/>
        <v>2.7329708314921319E-2</v>
      </c>
      <c r="T48" s="5">
        <f t="shared" si="121"/>
        <v>8.8893403105150245E-2</v>
      </c>
      <c r="U48" s="5">
        <f t="shared" si="122"/>
        <v>3.0593420854791026E-2</v>
      </c>
      <c r="V48" s="5">
        <f t="shared" si="123"/>
        <v>3.3359912121348639E-3</v>
      </c>
      <c r="W48" s="5">
        <f t="shared" si="124"/>
        <v>8.6097347020252651E-2</v>
      </c>
      <c r="X48" s="5">
        <f t="shared" si="125"/>
        <v>5.2940157504572753E-2</v>
      </c>
      <c r="Y48" s="5">
        <f t="shared" si="126"/>
        <v>1.6276112874591256E-2</v>
      </c>
      <c r="Z48" s="5">
        <f t="shared" si="127"/>
        <v>3.5096620105440142E-3</v>
      </c>
      <c r="AA48" s="5">
        <f t="shared" si="128"/>
        <v>6.2705010654019169E-3</v>
      </c>
      <c r="AB48" s="5">
        <f t="shared" si="129"/>
        <v>5.6015626993540521E-3</v>
      </c>
      <c r="AC48" s="5">
        <f t="shared" si="130"/>
        <v>2.290537076741429E-4</v>
      </c>
      <c r="AD48" s="5">
        <f t="shared" si="131"/>
        <v>3.8456232010150894E-2</v>
      </c>
      <c r="AE48" s="5">
        <f t="shared" si="132"/>
        <v>2.3646245210910868E-2</v>
      </c>
      <c r="AF48" s="5">
        <f t="shared" si="133"/>
        <v>7.2698868733022722E-3</v>
      </c>
      <c r="AG48" s="5">
        <f t="shared" si="134"/>
        <v>1.4900534857073503E-3</v>
      </c>
      <c r="AH48" s="5">
        <f t="shared" si="135"/>
        <v>5.3951157049679293E-4</v>
      </c>
      <c r="AI48" s="5">
        <f t="shared" si="136"/>
        <v>9.6391272647716286E-4</v>
      </c>
      <c r="AJ48" s="5">
        <f t="shared" si="137"/>
        <v>8.6108231507350157E-4</v>
      </c>
      <c r="AK48" s="5">
        <f t="shared" si="138"/>
        <v>5.1281458232025083E-4</v>
      </c>
      <c r="AL48" s="5">
        <f t="shared" si="139"/>
        <v>1.006536963208777E-5</v>
      </c>
      <c r="AM48" s="5">
        <f t="shared" si="140"/>
        <v>1.3741485252228991E-2</v>
      </c>
      <c r="AN48" s="5">
        <f t="shared" si="141"/>
        <v>8.4494635290985488E-3</v>
      </c>
      <c r="AO48" s="5">
        <f t="shared" si="142"/>
        <v>2.5977335280400588E-3</v>
      </c>
      <c r="AP48" s="5">
        <f t="shared" si="143"/>
        <v>5.3243770719594262E-4</v>
      </c>
      <c r="AQ48" s="5">
        <f t="shared" si="144"/>
        <v>8.1847284079776254E-5</v>
      </c>
      <c r="AR48" s="5">
        <f t="shared" si="145"/>
        <v>6.6347752877730489E-5</v>
      </c>
      <c r="AS48" s="5">
        <f t="shared" si="146"/>
        <v>1.1853952142882984E-4</v>
      </c>
      <c r="AT48" s="5">
        <f t="shared" si="147"/>
        <v>1.0589370047295463E-4</v>
      </c>
      <c r="AU48" s="5">
        <f t="shared" si="148"/>
        <v>6.3064625562247935E-5</v>
      </c>
      <c r="AV48" s="5">
        <f t="shared" si="149"/>
        <v>2.8168439054046736E-5</v>
      </c>
      <c r="AW48" s="5">
        <f t="shared" si="150"/>
        <v>3.0715644906097625E-7</v>
      </c>
      <c r="AX48" s="5">
        <f t="shared" si="151"/>
        <v>4.0918469098277666E-3</v>
      </c>
      <c r="AY48" s="5">
        <f t="shared" si="152"/>
        <v>2.5160243304584644E-3</v>
      </c>
      <c r="AZ48" s="5">
        <f t="shared" si="153"/>
        <v>7.7353559052450245E-4</v>
      </c>
      <c r="BA48" s="5">
        <f t="shared" si="154"/>
        <v>1.5854571371839895E-4</v>
      </c>
      <c r="BB48" s="5">
        <f t="shared" si="155"/>
        <v>2.4371932894612171E-5</v>
      </c>
      <c r="BC48" s="5">
        <f t="shared" si="156"/>
        <v>2.9971979643650133E-6</v>
      </c>
      <c r="BD48" s="5">
        <f t="shared" si="157"/>
        <v>6.7993974436774966E-6</v>
      </c>
      <c r="BE48" s="5">
        <f t="shared" si="158"/>
        <v>1.2148072602598588E-5</v>
      </c>
      <c r="BF48" s="5">
        <f t="shared" si="159"/>
        <v>1.0852113674810371E-5</v>
      </c>
      <c r="BG48" s="5">
        <f t="shared" si="160"/>
        <v>6.4629386111184118E-6</v>
      </c>
      <c r="BH48" s="5">
        <f t="shared" si="161"/>
        <v>2.886735483708551E-6</v>
      </c>
      <c r="BI48" s="5">
        <f t="shared" si="162"/>
        <v>1.0315111752497337E-6</v>
      </c>
      <c r="BJ48" s="8">
        <f t="shared" si="163"/>
        <v>0.65444137167010996</v>
      </c>
      <c r="BK48" s="8">
        <f t="shared" si="164"/>
        <v>0.22350944382018148</v>
      </c>
      <c r="BL48" s="8">
        <f t="shared" si="165"/>
        <v>0.1185846512789456</v>
      </c>
      <c r="BM48" s="8">
        <f t="shared" si="166"/>
        <v>0.42821951545432696</v>
      </c>
      <c r="BN48" s="8">
        <f t="shared" si="167"/>
        <v>0.56930989615144467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1.3288</v>
      </c>
      <c r="F49">
        <f>VLOOKUP(B49,home!$B$2:$E$405,3,FALSE)</f>
        <v>0.91979999999999995</v>
      </c>
      <c r="G49">
        <f>VLOOKUP(C49,away!$B$2:$E$405,4,FALSE)</f>
        <v>1.0693999999999999</v>
      </c>
      <c r="H49">
        <f>VLOOKUP(A49,away!$A$2:$E$405,3,FALSE)</f>
        <v>1.0271999999999999</v>
      </c>
      <c r="I49">
        <f>VLOOKUP(C49,away!$B$2:$E$405,3,FALSE)</f>
        <v>0.56359999999999999</v>
      </c>
      <c r="J49">
        <f>VLOOKUP(B49,home!$B$2:$E$405,4,FALSE)</f>
        <v>0.86539999999999995</v>
      </c>
      <c r="K49" s="3">
        <f t="shared" si="112"/>
        <v>1.3070530186559999</v>
      </c>
      <c r="L49" s="3">
        <f t="shared" si="113"/>
        <v>0.50100595276799986</v>
      </c>
      <c r="M49" s="5">
        <f t="shared" si="114"/>
        <v>0.16397210264938564</v>
      </c>
      <c r="N49" s="5">
        <f t="shared" si="115"/>
        <v>0.21432023174325093</v>
      </c>
      <c r="O49" s="5">
        <f t="shared" si="116"/>
        <v>8.2150999515227724E-2</v>
      </c>
      <c r="P49" s="5">
        <f t="shared" si="117"/>
        <v>0.10737571190198596</v>
      </c>
      <c r="Q49" s="5">
        <f t="shared" si="118"/>
        <v>0.14006395292953483</v>
      </c>
      <c r="R49" s="5">
        <f t="shared" si="119"/>
        <v>2.0579069891485079E-2</v>
      </c>
      <c r="S49" s="5">
        <f t="shared" si="120"/>
        <v>1.7578513844991383E-2</v>
      </c>
      <c r="T49" s="5">
        <f t="shared" si="121"/>
        <v>7.0172874185913892E-2</v>
      </c>
      <c r="U49" s="5">
        <f t="shared" si="122"/>
        <v>2.6897935422798367E-2</v>
      </c>
      <c r="V49" s="5">
        <f t="shared" si="123"/>
        <v>1.279015290329828E-3</v>
      </c>
      <c r="W49" s="5">
        <f t="shared" si="124"/>
        <v>6.1023670827146798E-2</v>
      </c>
      <c r="X49" s="5">
        <f t="shared" si="125"/>
        <v>3.0573222344155479E-2</v>
      </c>
      <c r="Y49" s="5">
        <f t="shared" si="126"/>
        <v>7.6586831948607581E-3</v>
      </c>
      <c r="Z49" s="5">
        <f t="shared" si="127"/>
        <v>3.4367455060209141E-3</v>
      </c>
      <c r="AA49" s="5">
        <f t="shared" si="128"/>
        <v>4.4920085879970768E-3</v>
      </c>
      <c r="AB49" s="5">
        <f t="shared" si="129"/>
        <v>2.9356466923851285E-3</v>
      </c>
      <c r="AC49" s="5">
        <f t="shared" si="130"/>
        <v>5.2347005646727408E-5</v>
      </c>
      <c r="AD49" s="5">
        <f t="shared" si="131"/>
        <v>1.9940293291023065E-2</v>
      </c>
      <c r="AE49" s="5">
        <f t="shared" si="132"/>
        <v>9.9902056387423666E-3</v>
      </c>
      <c r="AF49" s="5">
        <f t="shared" si="133"/>
        <v>2.502576247193182E-3</v>
      </c>
      <c r="AG49" s="5">
        <f t="shared" si="134"/>
        <v>4.1793519903319523E-4</v>
      </c>
      <c r="AH49" s="5">
        <f t="shared" si="135"/>
        <v>4.3045748916628748E-4</v>
      </c>
      <c r="AI49" s="5">
        <f t="shared" si="136"/>
        <v>5.626307606178783E-4</v>
      </c>
      <c r="AJ49" s="5">
        <f t="shared" si="137"/>
        <v>3.6769411702715967E-4</v>
      </c>
      <c r="AK49" s="5">
        <f t="shared" si="138"/>
        <v>1.6019856853413385E-4</v>
      </c>
      <c r="AL49" s="5">
        <f t="shared" si="139"/>
        <v>1.3711593390427736E-6</v>
      </c>
      <c r="AM49" s="5">
        <f t="shared" si="140"/>
        <v>5.2126041077835339E-3</v>
      </c>
      <c r="AN49" s="5">
        <f t="shared" si="141"/>
        <v>2.6115456874224795E-3</v>
      </c>
      <c r="AO49" s="5">
        <f t="shared" si="142"/>
        <v>6.5419996766213017E-4</v>
      </c>
      <c r="AP49" s="5">
        <f t="shared" si="143"/>
        <v>1.0925269269978675E-4</v>
      </c>
      <c r="AQ49" s="5">
        <f t="shared" si="144"/>
        <v>1.3684062349631541E-5</v>
      </c>
      <c r="AR49" s="5">
        <f t="shared" si="145"/>
        <v>4.3132352897175383E-5</v>
      </c>
      <c r="AS49" s="5">
        <f t="shared" si="146"/>
        <v>5.637627205598894E-5</v>
      </c>
      <c r="AT49" s="5">
        <f t="shared" si="147"/>
        <v>3.6843388285676126E-5</v>
      </c>
      <c r="AU49" s="5">
        <f t="shared" si="148"/>
        <v>1.6052087292102696E-5</v>
      </c>
      <c r="AV49" s="5">
        <f t="shared" si="149"/>
        <v>5.2452322877181087E-6</v>
      </c>
      <c r="AW49" s="5">
        <f t="shared" si="150"/>
        <v>2.4941439526384303E-8</v>
      </c>
      <c r="AX49" s="5">
        <f t="shared" si="151"/>
        <v>1.135524989022856E-3</v>
      </c>
      <c r="AY49" s="5">
        <f t="shared" si="152"/>
        <v>5.6890477901726862E-4</v>
      </c>
      <c r="AZ49" s="5">
        <f t="shared" si="153"/>
        <v>1.4251234042290752E-4</v>
      </c>
      <c r="BA49" s="5">
        <f t="shared" si="154"/>
        <v>2.3799843631592109E-5</v>
      </c>
      <c r="BB49" s="5">
        <f t="shared" si="155"/>
        <v>2.9809658335938048E-6</v>
      </c>
      <c r="BC49" s="5">
        <f t="shared" si="156"/>
        <v>2.9869632552570391E-7</v>
      </c>
      <c r="BD49" s="5">
        <f t="shared" si="157"/>
        <v>3.601594259729156E-6</v>
      </c>
      <c r="BE49" s="5">
        <f t="shared" si="158"/>
        <v>4.707474649153114E-6</v>
      </c>
      <c r="BF49" s="5">
        <f t="shared" si="159"/>
        <v>3.0764594752110867E-6</v>
      </c>
      <c r="BG49" s="5">
        <f t="shared" si="160"/>
        <v>1.3403652146158348E-6</v>
      </c>
      <c r="BH49" s="5">
        <f t="shared" si="161"/>
        <v>4.3798209996628084E-7</v>
      </c>
      <c r="BI49" s="5">
        <f t="shared" si="162"/>
        <v>1.144931651756442E-7</v>
      </c>
      <c r="BJ49" s="8">
        <f t="shared" si="163"/>
        <v>0.56713895373302592</v>
      </c>
      <c r="BK49" s="8">
        <f t="shared" si="164"/>
        <v>0.29082796663069582</v>
      </c>
      <c r="BL49" s="8">
        <f t="shared" si="165"/>
        <v>0.1387475687469214</v>
      </c>
      <c r="BM49" s="8">
        <f t="shared" si="166"/>
        <v>0.27112028614821609</v>
      </c>
      <c r="BN49" s="8">
        <f t="shared" si="167"/>
        <v>0.72846206863087015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1.3288</v>
      </c>
      <c r="F50">
        <f>VLOOKUP(B50,home!$B$2:$E$405,3,FALSE)</f>
        <v>0.9506</v>
      </c>
      <c r="G50">
        <f>VLOOKUP(C50,away!$B$2:$E$405,4,FALSE)</f>
        <v>0.878</v>
      </c>
      <c r="H50">
        <f>VLOOKUP(A50,away!$A$2:$E$405,3,FALSE)</f>
        <v>1.0271999999999999</v>
      </c>
      <c r="I50">
        <f>VLOOKUP(C50,away!$B$2:$E$405,3,FALSE)</f>
        <v>1.298</v>
      </c>
      <c r="J50">
        <f>VLOOKUP(B50,home!$B$2:$E$405,4,FALSE)</f>
        <v>1.1785000000000001</v>
      </c>
      <c r="K50" s="3">
        <f t="shared" si="112"/>
        <v>1.10905209184</v>
      </c>
      <c r="L50" s="3">
        <f t="shared" si="113"/>
        <v>1.5713006495999999</v>
      </c>
      <c r="M50" s="5">
        <f t="shared" si="114"/>
        <v>6.8538973353586552E-2</v>
      </c>
      <c r="N50" s="5">
        <f t="shared" si="115"/>
        <v>7.6013291770361188E-2</v>
      </c>
      <c r="O50" s="5">
        <f t="shared" si="116"/>
        <v>0.10769533335340765</v>
      </c>
      <c r="P50" s="5">
        <f t="shared" si="117"/>
        <v>0.11943973473700288</v>
      </c>
      <c r="Q50" s="5">
        <f t="shared" si="118"/>
        <v>4.2151350122781671E-2</v>
      </c>
      <c r="R50" s="5">
        <f t="shared" si="119"/>
        <v>8.4610873628548994E-2</v>
      </c>
      <c r="S50" s="5">
        <f t="shared" si="120"/>
        <v>5.2035541006900346E-2</v>
      </c>
      <c r="T50" s="5">
        <f t="shared" si="121"/>
        <v>6.6232443829443891E-2</v>
      </c>
      <c r="U50" s="5">
        <f t="shared" si="122"/>
        <v>9.3837866390152153E-2</v>
      </c>
      <c r="V50" s="5">
        <f t="shared" si="123"/>
        <v>1.0075550872181869E-2</v>
      </c>
      <c r="W50" s="5">
        <f t="shared" si="124"/>
        <v>1.5582681009183745E-2</v>
      </c>
      <c r="X50" s="5">
        <f t="shared" si="125"/>
        <v>2.4485076792240004E-2</v>
      </c>
      <c r="Y50" s="5">
        <f t="shared" si="126"/>
        <v>1.9236708534576302E-2</v>
      </c>
      <c r="Z50" s="5">
        <f t="shared" si="127"/>
        <v>4.4316373565254183E-2</v>
      </c>
      <c r="AA50" s="5">
        <f t="shared" si="128"/>
        <v>4.9149166805308023E-2</v>
      </c>
      <c r="AB50" s="5">
        <f t="shared" si="129"/>
        <v>2.7254493128809981E-2</v>
      </c>
      <c r="AC50" s="5">
        <f t="shared" si="130"/>
        <v>1.0973876108544814E-3</v>
      </c>
      <c r="AD50" s="5">
        <f t="shared" si="131"/>
        <v>4.3205012424276708E-3</v>
      </c>
      <c r="AE50" s="5">
        <f t="shared" si="132"/>
        <v>6.7888064088242077E-3</v>
      </c>
      <c r="AF50" s="5">
        <f t="shared" si="133"/>
        <v>5.3336279600970605E-3</v>
      </c>
      <c r="AG50" s="5">
        <f t="shared" si="134"/>
        <v>2.7935776928084111E-3</v>
      </c>
      <c r="AH50" s="5">
        <f t="shared" si="135"/>
        <v>1.7408586642750041E-2</v>
      </c>
      <c r="AI50" s="5">
        <f t="shared" si="136"/>
        <v>1.9307029432119815E-2</v>
      </c>
      <c r="AJ50" s="5">
        <f t="shared" si="137"/>
        <v>1.0706250689454464E-2</v>
      </c>
      <c r="AK50" s="5">
        <f t="shared" si="138"/>
        <v>3.9579299076343043E-3</v>
      </c>
      <c r="AL50" s="5">
        <f t="shared" si="139"/>
        <v>7.6494688339111909E-5</v>
      </c>
      <c r="AM50" s="5">
        <f t="shared" si="140"/>
        <v>9.5833218814234567E-4</v>
      </c>
      <c r="AN50" s="5">
        <f t="shared" si="141"/>
        <v>1.5058279897606573E-3</v>
      </c>
      <c r="AO50" s="5">
        <f t="shared" si="142"/>
        <v>1.1830542492483915E-3</v>
      </c>
      <c r="AP50" s="5">
        <f t="shared" si="143"/>
        <v>6.1964463678534595E-4</v>
      </c>
      <c r="AQ50" s="5">
        <f t="shared" si="144"/>
        <v>2.4341200507549252E-4</v>
      </c>
      <c r="AR50" s="5">
        <f t="shared" si="145"/>
        <v>5.4708247000741991E-3</v>
      </c>
      <c r="AS50" s="5">
        <f t="shared" si="146"/>
        <v>6.0674295777072311E-3</v>
      </c>
      <c r="AT50" s="5">
        <f t="shared" si="147"/>
        <v>3.3645477326240468E-3</v>
      </c>
      <c r="AU50" s="5">
        <f t="shared" si="148"/>
        <v>1.2438195669874088E-3</v>
      </c>
      <c r="AV50" s="5">
        <f t="shared" si="149"/>
        <v>3.4486517315972741E-4</v>
      </c>
      <c r="AW50" s="5">
        <f t="shared" si="150"/>
        <v>3.7028832068365319E-6</v>
      </c>
      <c r="AX50" s="5">
        <f t="shared" si="151"/>
        <v>1.7714005298947869E-4</v>
      </c>
      <c r="AY50" s="5">
        <f t="shared" si="152"/>
        <v>2.7834028033254631E-4</v>
      </c>
      <c r="AZ50" s="5">
        <f t="shared" si="153"/>
        <v>2.1867813164818807E-4</v>
      </c>
      <c r="BA50" s="5">
        <f t="shared" si="154"/>
        <v>1.1453636343737075E-4</v>
      </c>
      <c r="BB50" s="5">
        <f t="shared" si="155"/>
        <v>4.4992765567990585E-5</v>
      </c>
      <c r="BC50" s="5">
        <f t="shared" si="156"/>
        <v>1.413943235285681E-5</v>
      </c>
      <c r="BD50" s="5">
        <f t="shared" si="157"/>
        <v>1.4327184008457209E-3</v>
      </c>
      <c r="BE50" s="5">
        <f t="shared" si="158"/>
        <v>1.5889593394756063E-3</v>
      </c>
      <c r="BF50" s="5">
        <f t="shared" si="159"/>
        <v>8.8111933964706306E-4</v>
      </c>
      <c r="BG50" s="5">
        <f t="shared" si="160"/>
        <v>3.2573574893208482E-4</v>
      </c>
      <c r="BH50" s="5">
        <f t="shared" si="161"/>
        <v>9.0314478435049475E-5</v>
      </c>
      <c r="BI50" s="5">
        <f t="shared" si="162"/>
        <v>2.0032692246366042E-5</v>
      </c>
      <c r="BJ50" s="8">
        <f t="shared" si="163"/>
        <v>0.26829616345808471</v>
      </c>
      <c r="BK50" s="8">
        <f t="shared" si="164"/>
        <v>0.25154202254919772</v>
      </c>
      <c r="BL50" s="8">
        <f t="shared" si="165"/>
        <v>0.43475789672832005</v>
      </c>
      <c r="BM50" s="8">
        <f t="shared" si="166"/>
        <v>0.50018826193804211</v>
      </c>
      <c r="BN50" s="8">
        <f t="shared" si="167"/>
        <v>0.49844955696568893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1.6361000000000001</v>
      </c>
      <c r="F51">
        <f>VLOOKUP(B51,home!$B$2:$E$405,3,FALSE)</f>
        <v>1.2584</v>
      </c>
      <c r="G51">
        <f>VLOOKUP(C51,away!$B$2:$E$405,4,FALSE)</f>
        <v>1.0427</v>
      </c>
      <c r="H51">
        <f>VLOOKUP(A51,away!$A$2:$E$405,3,FALSE)</f>
        <v>1.4240999999999999</v>
      </c>
      <c r="I51">
        <f>VLOOKUP(C51,away!$B$2:$E$405,3,FALSE)</f>
        <v>0.99129999999999996</v>
      </c>
      <c r="J51">
        <f>VLOOKUP(B51,home!$B$2:$E$405,4,FALSE)</f>
        <v>0.95</v>
      </c>
      <c r="K51" s="3">
        <f t="shared" si="112"/>
        <v>2.1467819138480002</v>
      </c>
      <c r="L51" s="3">
        <f t="shared" si="113"/>
        <v>1.3411248134999998</v>
      </c>
      <c r="M51" s="5">
        <f t="shared" si="114"/>
        <v>3.0564785683661527E-2</v>
      </c>
      <c r="N51" s="5">
        <f t="shared" si="115"/>
        <v>6.5615929106324841E-2</v>
      </c>
      <c r="O51" s="5">
        <f t="shared" si="116"/>
        <v>4.0991192499668025E-2</v>
      </c>
      <c r="P51" s="5">
        <f t="shared" si="117"/>
        <v>8.7999150685349095E-2</v>
      </c>
      <c r="Q51" s="5">
        <f t="shared" si="118"/>
        <v>7.0431544932895399E-2</v>
      </c>
      <c r="R51" s="5">
        <f t="shared" si="119"/>
        <v>2.748715269812994E-2</v>
      </c>
      <c r="S51" s="5">
        <f t="shared" si="120"/>
        <v>6.3339643548378247E-2</v>
      </c>
      <c r="T51" s="5">
        <f t="shared" si="121"/>
        <v>9.4457492562646184E-2</v>
      </c>
      <c r="U51" s="5">
        <f t="shared" si="122"/>
        <v>5.9008922275523609E-2</v>
      </c>
      <c r="V51" s="5">
        <f t="shared" si="123"/>
        <v>2.0262369522080964E-2</v>
      </c>
      <c r="W51" s="5">
        <f t="shared" si="124"/>
        <v>5.0400388942104205E-2</v>
      </c>
      <c r="X51" s="5">
        <f t="shared" si="125"/>
        <v>6.7593212220306939E-2</v>
      </c>
      <c r="Y51" s="5">
        <f t="shared" si="126"/>
        <v>4.5325467066412536E-2</v>
      </c>
      <c r="Z51" s="5">
        <f t="shared" si="127"/>
        <v>1.228790084530851E-2</v>
      </c>
      <c r="AA51" s="5">
        <f t="shared" si="128"/>
        <v>2.6379443293865858E-2</v>
      </c>
      <c r="AB51" s="5">
        <f t="shared" si="129"/>
        <v>2.831545588032508E-2</v>
      </c>
      <c r="AC51" s="5">
        <f t="shared" si="130"/>
        <v>3.6460899138763131E-3</v>
      </c>
      <c r="AD51" s="5">
        <f t="shared" si="131"/>
        <v>2.704966085795352E-2</v>
      </c>
      <c r="AE51" s="5">
        <f t="shared" si="132"/>
        <v>3.6276971373361153E-2</v>
      </c>
      <c r="AF51" s="5">
        <f t="shared" si="133"/>
        <v>2.4325973233721911E-2</v>
      </c>
      <c r="AG51" s="5">
        <f t="shared" si="134"/>
        <v>1.0874722105427094E-2</v>
      </c>
      <c r="AH51" s="5">
        <f t="shared" si="135"/>
        <v>4.1199021823677207E-3</v>
      </c>
      <c r="AI51" s="5">
        <f t="shared" si="136"/>
        <v>8.8445314919299266E-3</v>
      </c>
      <c r="AJ51" s="5">
        <f t="shared" si="137"/>
        <v>9.4936401216671219E-3</v>
      </c>
      <c r="AK51" s="5">
        <f t="shared" si="138"/>
        <v>6.7935916365922354E-3</v>
      </c>
      <c r="AL51" s="5">
        <f t="shared" si="139"/>
        <v>4.1989866255145428E-4</v>
      </c>
      <c r="AM51" s="5">
        <f t="shared" si="140"/>
        <v>1.161394454111536E-2</v>
      </c>
      <c r="AN51" s="5">
        <f t="shared" si="141"/>
        <v>1.5575749206702677E-2</v>
      </c>
      <c r="AO51" s="5">
        <f t="shared" si="142"/>
        <v>1.0444511874980951E-2</v>
      </c>
      <c r="AP51" s="5">
        <f t="shared" si="143"/>
        <v>4.6691313468107867E-3</v>
      </c>
      <c r="AQ51" s="5">
        <f t="shared" si="144"/>
        <v>1.5654719766746564E-3</v>
      </c>
      <c r="AR51" s="5">
        <f t="shared" si="145"/>
        <v>1.1050606091932286E-3</v>
      </c>
      <c r="AS51" s="5">
        <f t="shared" si="146"/>
        <v>2.3723241295218757E-3</v>
      </c>
      <c r="AT51" s="5">
        <f t="shared" si="147"/>
        <v>2.5464312675213827E-3</v>
      </c>
      <c r="AU51" s="5">
        <f t="shared" si="148"/>
        <v>1.8222108633239812E-3</v>
      </c>
      <c r="AV51" s="5">
        <f t="shared" si="149"/>
        <v>9.7797233115031867E-4</v>
      </c>
      <c r="AW51" s="5">
        <f t="shared" si="150"/>
        <v>3.3581424625269268E-5</v>
      </c>
      <c r="AX51" s="5">
        <f t="shared" si="151"/>
        <v>4.1554343482166902E-3</v>
      </c>
      <c r="AY51" s="5">
        <f t="shared" si="152"/>
        <v>5.5729561152636012E-3</v>
      </c>
      <c r="AZ51" s="5">
        <f t="shared" si="153"/>
        <v>3.7370148653632909E-3</v>
      </c>
      <c r="BA51" s="5">
        <f t="shared" si="154"/>
        <v>1.6706011214523565E-3</v>
      </c>
      <c r="BB51" s="5">
        <f t="shared" si="155"/>
        <v>5.6012115436017114E-4</v>
      </c>
      <c r="BC51" s="5">
        <f t="shared" si="156"/>
        <v>1.5023847573573758E-4</v>
      </c>
      <c r="BD51" s="5">
        <f t="shared" si="157"/>
        <v>2.4700403390174447E-4</v>
      </c>
      <c r="BE51" s="5">
        <f t="shared" si="158"/>
        <v>5.3026379262776323E-4</v>
      </c>
      <c r="BF51" s="5">
        <f t="shared" si="159"/>
        <v>5.691803597908646E-4</v>
      </c>
      <c r="BG51" s="5">
        <f t="shared" si="160"/>
        <v>4.0730203403884185E-4</v>
      </c>
      <c r="BH51" s="5">
        <f t="shared" si="161"/>
        <v>2.1859716003702214E-4</v>
      </c>
      <c r="BI51" s="5">
        <f t="shared" si="162"/>
        <v>9.3856085917203206E-5</v>
      </c>
      <c r="BJ51" s="8">
        <f t="shared" si="163"/>
        <v>0.55206653742783007</v>
      </c>
      <c r="BK51" s="8">
        <f t="shared" si="164"/>
        <v>0.21180489413116119</v>
      </c>
      <c r="BL51" s="8">
        <f t="shared" si="165"/>
        <v>0.22232403474709375</v>
      </c>
      <c r="BM51" s="8">
        <f t="shared" si="166"/>
        <v>0.66985423685472611</v>
      </c>
      <c r="BN51" s="8">
        <f t="shared" si="167"/>
        <v>0.32308975560602882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1.6361000000000001</v>
      </c>
      <c r="F52">
        <f>VLOOKUP(B52,home!$B$2:$E$405,3,FALSE)</f>
        <v>1.2564</v>
      </c>
      <c r="G52">
        <f>VLOOKUP(C52,away!$B$2:$E$405,4,FALSE)</f>
        <v>1.2564</v>
      </c>
      <c r="H52">
        <f>VLOOKUP(A52,away!$A$2:$E$405,3,FALSE)</f>
        <v>1.4240999999999999</v>
      </c>
      <c r="I52">
        <f>VLOOKUP(C52,away!$B$2:$E$405,3,FALSE)</f>
        <v>0.85819999999999996</v>
      </c>
      <c r="J52">
        <f>VLOOKUP(B52,home!$B$2:$E$405,4,FALSE)</f>
        <v>0.62419999999999998</v>
      </c>
      <c r="K52" s="3">
        <f t="shared" si="112"/>
        <v>2.5826508646560002</v>
      </c>
      <c r="L52" s="3">
        <f t="shared" si="113"/>
        <v>0.76287390740399996</v>
      </c>
      <c r="M52" s="5">
        <f t="shared" si="114"/>
        <v>3.5241716436100433E-2</v>
      </c>
      <c r="N52" s="5">
        <f t="shared" si="115"/>
        <v>9.1017049425656346E-2</v>
      </c>
      <c r="O52" s="5">
        <f t="shared" si="116"/>
        <v>2.6884985921231706E-2</v>
      </c>
      <c r="P52" s="5">
        <f t="shared" si="117"/>
        <v>6.9434532135733446E-2</v>
      </c>
      <c r="Q52" s="5">
        <f t="shared" si="118"/>
        <v>0.11753263069880469</v>
      </c>
      <c r="R52" s="5">
        <f t="shared" si="119"/>
        <v>1.0254927130115778E-2</v>
      </c>
      <c r="S52" s="5">
        <f t="shared" si="120"/>
        <v>3.4200620319173605E-2</v>
      </c>
      <c r="T52" s="5">
        <f t="shared" si="121"/>
        <v>8.9662577228668452E-2</v>
      </c>
      <c r="U52" s="5">
        <f t="shared" si="122"/>
        <v>2.6484896419577787E-2</v>
      </c>
      <c r="V52" s="5">
        <f t="shared" si="123"/>
        <v>7.4870362323124235E-3</v>
      </c>
      <c r="W52" s="5">
        <f t="shared" si="124"/>
        <v>0.10118191676652075</v>
      </c>
      <c r="X52" s="5">
        <f t="shared" si="125"/>
        <v>7.7189044202301979E-2</v>
      </c>
      <c r="Y52" s="5">
        <f t="shared" si="126"/>
        <v>2.944275387969509E-2</v>
      </c>
      <c r="Z52" s="5">
        <f t="shared" si="127"/>
        <v>2.6077387766315703E-3</v>
      </c>
      <c r="AA52" s="5">
        <f t="shared" si="128"/>
        <v>6.7348788062645045E-3</v>
      </c>
      <c r="AB52" s="5">
        <f t="shared" si="129"/>
        <v>8.6969202861762011E-3</v>
      </c>
      <c r="AC52" s="5">
        <f t="shared" si="130"/>
        <v>9.2195221750992053E-4</v>
      </c>
      <c r="AD52" s="5">
        <f t="shared" si="131"/>
        <v>6.5329391206151582E-2</v>
      </c>
      <c r="AE52" s="5">
        <f t="shared" si="132"/>
        <v>4.9838087937761365E-2</v>
      </c>
      <c r="AF52" s="5">
        <f t="shared" si="133"/>
        <v>1.9010088441312085E-2</v>
      </c>
      <c r="AG52" s="5">
        <f t="shared" si="134"/>
        <v>4.834100149773121E-3</v>
      </c>
      <c r="AH52" s="5">
        <f t="shared" si="135"/>
        <v>4.9734396750446318E-4</v>
      </c>
      <c r="AI52" s="5">
        <f t="shared" si="136"/>
        <v>1.2844658277068473E-3</v>
      </c>
      <c r="AJ52" s="5">
        <f t="shared" si="137"/>
        <v>1.6586633902740879E-3</v>
      </c>
      <c r="AK52" s="5">
        <f t="shared" si="138"/>
        <v>1.427916146354875E-3</v>
      </c>
      <c r="AL52" s="5">
        <f t="shared" si="139"/>
        <v>7.2658573245573441E-5</v>
      </c>
      <c r="AM52" s="5">
        <f t="shared" si="140"/>
        <v>3.3744601737203485E-2</v>
      </c>
      <c r="AN52" s="5">
        <f t="shared" si="141"/>
        <v>2.5742876181052227E-2</v>
      </c>
      <c r="AO52" s="5">
        <f t="shared" si="142"/>
        <v>9.8192842700283358E-3</v>
      </c>
      <c r="AP52" s="5">
        <f t="shared" si="143"/>
        <v>2.4969585863290501E-3</v>
      </c>
      <c r="AQ52" s="5">
        <f t="shared" si="144"/>
        <v>4.7621613834470256E-4</v>
      </c>
      <c r="AR52" s="5">
        <f t="shared" si="145"/>
        <v>7.5882147162787588E-5</v>
      </c>
      <c r="AS52" s="5">
        <f t="shared" si="146"/>
        <v>1.9597709298192718E-4</v>
      </c>
      <c r="AT52" s="5">
        <f t="shared" si="147"/>
        <v>2.5307020432127191E-4</v>
      </c>
      <c r="AU52" s="5">
        <f t="shared" si="148"/>
        <v>2.1786399400300116E-4</v>
      </c>
      <c r="AV52" s="5">
        <f t="shared" si="149"/>
        <v>1.4066665812231517E-4</v>
      </c>
      <c r="AW52" s="5">
        <f t="shared" si="150"/>
        <v>3.9765168394676543E-6</v>
      </c>
      <c r="AX52" s="5">
        <f t="shared" si="151"/>
        <v>1.4525087475676815E-2</v>
      </c>
      <c r="AY52" s="5">
        <f t="shared" si="152"/>
        <v>1.1080810237954474E-2</v>
      </c>
      <c r="AZ52" s="5">
        <f t="shared" si="153"/>
        <v>4.2266305017152877E-3</v>
      </c>
      <c r="BA52" s="5">
        <f t="shared" si="154"/>
        <v>1.0747953753321568E-3</v>
      </c>
      <c r="BB52" s="5">
        <f t="shared" si="155"/>
        <v>2.0498333690984776E-4</v>
      </c>
      <c r="BC52" s="5">
        <f t="shared" si="156"/>
        <v>3.127528783622524E-5</v>
      </c>
      <c r="BD52" s="5">
        <f t="shared" si="157"/>
        <v>9.6480850180468474E-6</v>
      </c>
      <c r="BE52" s="5">
        <f t="shared" si="158"/>
        <v>2.4917635114133291E-5</v>
      </c>
      <c r="BF52" s="5">
        <f t="shared" si="159"/>
        <v>3.2176775936349541E-5</v>
      </c>
      <c r="BG52" s="5">
        <f t="shared" si="160"/>
        <v>2.7700459397951838E-5</v>
      </c>
      <c r="BH52" s="5">
        <f t="shared" si="161"/>
        <v>1.7885153853872187E-5</v>
      </c>
      <c r="BI52" s="5">
        <f t="shared" si="162"/>
        <v>9.2382216130417183E-6</v>
      </c>
      <c r="BJ52" s="8">
        <f t="shared" si="163"/>
        <v>0.74846115906502808</v>
      </c>
      <c r="BK52" s="8">
        <f t="shared" si="164"/>
        <v>0.15843932615202988</v>
      </c>
      <c r="BL52" s="8">
        <f t="shared" si="165"/>
        <v>8.4930024322730946E-2</v>
      </c>
      <c r="BM52" s="8">
        <f t="shared" si="166"/>
        <v>0.63299557284766306</v>
      </c>
      <c r="BN52" s="8">
        <f t="shared" si="167"/>
        <v>0.3503658417476424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1.3</v>
      </c>
      <c r="F53">
        <f>VLOOKUP(B53,home!$B$2:$E$405,3,FALSE)</f>
        <v>0.64780000000000004</v>
      </c>
      <c r="G53">
        <f>VLOOKUP(C53,away!$B$2:$E$405,4,FALSE)</f>
        <v>0.68830000000000002</v>
      </c>
      <c r="H53">
        <f>VLOOKUP(A53,away!$A$2:$E$405,3,FALSE)</f>
        <v>1.0919000000000001</v>
      </c>
      <c r="I53">
        <f>VLOOKUP(C53,away!$B$2:$E$405,3,FALSE)</f>
        <v>1.1568000000000001</v>
      </c>
      <c r="J53">
        <f>VLOOKUP(B53,home!$B$2:$E$405,4,FALSE)</f>
        <v>1.0122</v>
      </c>
      <c r="K53" s="3">
        <f t="shared" si="112"/>
        <v>0.57964496200000004</v>
      </c>
      <c r="L53" s="3">
        <f t="shared" si="113"/>
        <v>1.2785198610240003</v>
      </c>
      <c r="M53" s="5">
        <f t="shared" si="114"/>
        <v>0.15595857949841879</v>
      </c>
      <c r="N53" s="5">
        <f t="shared" si="115"/>
        <v>9.0400604886934952E-2</v>
      </c>
      <c r="O53" s="5">
        <f t="shared" si="116"/>
        <v>0.19939614138581888</v>
      </c>
      <c r="P53" s="5">
        <f t="shared" si="117"/>
        <v>0.11557896879652962</v>
      </c>
      <c r="Q53" s="5">
        <f t="shared" si="118"/>
        <v>2.6200127592232208E-2</v>
      </c>
      <c r="R53" s="5">
        <f t="shared" si="119"/>
        <v>0.12746596348665956</v>
      </c>
      <c r="S53" s="5">
        <f t="shared" si="120"/>
        <v>2.1413535040893033E-2</v>
      </c>
      <c r="T53" s="5">
        <f t="shared" si="121"/>
        <v>3.3497383488031801E-2</v>
      </c>
      <c r="U53" s="5">
        <f t="shared" si="122"/>
        <v>7.3885003561518184E-2</v>
      </c>
      <c r="V53" s="5">
        <f t="shared" si="123"/>
        <v>1.7632561345415595E-3</v>
      </c>
      <c r="W53" s="5">
        <f t="shared" si="124"/>
        <v>5.0622573208648639E-3</v>
      </c>
      <c r="X53" s="5">
        <f t="shared" si="125"/>
        <v>6.4721965263398731E-3</v>
      </c>
      <c r="Y53" s="5">
        <f t="shared" si="126"/>
        <v>4.1374159016880369E-3</v>
      </c>
      <c r="Z53" s="5">
        <f t="shared" si="127"/>
        <v>5.4322588640751429E-2</v>
      </c>
      <c r="AA53" s="5">
        <f t="shared" si="128"/>
        <v>3.1487814828409996E-2</v>
      </c>
      <c r="AB53" s="5">
        <f t="shared" si="129"/>
        <v>9.1258766148383744E-3</v>
      </c>
      <c r="AC53" s="5">
        <f t="shared" si="130"/>
        <v>8.167045314607658E-5</v>
      </c>
      <c r="AD53" s="5">
        <f t="shared" si="131"/>
        <v>7.335779880967339E-4</v>
      </c>
      <c r="AE53" s="5">
        <f t="shared" si="132"/>
        <v>9.3789402739170196E-4</v>
      </c>
      <c r="AF53" s="5">
        <f t="shared" si="133"/>
        <v>5.995580707780395E-4</v>
      </c>
      <c r="AG53" s="5">
        <f t="shared" si="134"/>
        <v>2.5551563377565229E-4</v>
      </c>
      <c r="AH53" s="5">
        <f t="shared" si="135"/>
        <v>1.7363127119859365E-2</v>
      </c>
      <c r="AI53" s="5">
        <f t="shared" si="136"/>
        <v>1.0064449159592053E-2</v>
      </c>
      <c r="AJ53" s="5">
        <f t="shared" si="137"/>
        <v>2.9169036253313334E-3</v>
      </c>
      <c r="AK53" s="5">
        <f t="shared" si="138"/>
        <v>5.635894970209477E-4</v>
      </c>
      <c r="AL53" s="5">
        <f t="shared" si="139"/>
        <v>2.4209983922980064E-6</v>
      </c>
      <c r="AM53" s="5">
        <f t="shared" si="140"/>
        <v>8.5042957006873585E-5</v>
      </c>
      <c r="AN53" s="5">
        <f t="shared" si="141"/>
        <v>1.0872910957349804E-4</v>
      </c>
      <c r="AO53" s="5">
        <f t="shared" si="142"/>
        <v>6.9506163030586029E-5</v>
      </c>
      <c r="AP53" s="5">
        <f t="shared" si="143"/>
        <v>2.9621669966058786E-5</v>
      </c>
      <c r="AQ53" s="5">
        <f t="shared" si="144"/>
        <v>9.4679733420760711E-6</v>
      </c>
      <c r="AR53" s="5">
        <f t="shared" si="145"/>
        <v>4.4398205744449271E-3</v>
      </c>
      <c r="AS53" s="5">
        <f t="shared" si="146"/>
        <v>2.5735196281609484E-3</v>
      </c>
      <c r="AT53" s="5">
        <f t="shared" si="147"/>
        <v>7.4586384353580342E-4</v>
      </c>
      <c r="AU53" s="5">
        <f t="shared" si="148"/>
        <v>1.441120730811616E-4</v>
      </c>
      <c r="AV53" s="5">
        <f t="shared" si="149"/>
        <v>2.088345928121778E-5</v>
      </c>
      <c r="AW53" s="5">
        <f t="shared" si="150"/>
        <v>4.983810775267354E-8</v>
      </c>
      <c r="AX53" s="5">
        <f t="shared" si="151"/>
        <v>8.2157869304361415E-6</v>
      </c>
      <c r="AY53" s="5">
        <f t="shared" si="152"/>
        <v>1.0504046764504012E-5</v>
      </c>
      <c r="AZ53" s="5">
        <f t="shared" si="153"/>
        <v>6.7148162047716364E-6</v>
      </c>
      <c r="BA53" s="5">
        <f t="shared" si="154"/>
        <v>2.8616752936421125E-6</v>
      </c>
      <c r="BB53" s="5">
        <f t="shared" si="155"/>
        <v>9.146771746807824E-7</v>
      </c>
      <c r="BC53" s="5">
        <f t="shared" si="156"/>
        <v>2.3388658685093972E-7</v>
      </c>
      <c r="BD53" s="5">
        <f t="shared" si="157"/>
        <v>9.4606646396847092E-4</v>
      </c>
      <c r="BE53" s="5">
        <f t="shared" si="158"/>
        <v>5.483826595564788E-4</v>
      </c>
      <c r="BF53" s="5">
        <f t="shared" si="159"/>
        <v>1.5893362293003703E-4</v>
      </c>
      <c r="BG53" s="5">
        <f t="shared" si="160"/>
        <v>3.0708357941267885E-5</v>
      </c>
      <c r="BH53" s="5">
        <f t="shared" si="161"/>
        <v>4.4499862429871547E-6</v>
      </c>
      <c r="BI53" s="5">
        <f t="shared" si="162"/>
        <v>5.1588242134336257E-7</v>
      </c>
      <c r="BJ53" s="8">
        <f t="shared" si="163"/>
        <v>0.16862834419800785</v>
      </c>
      <c r="BK53" s="8">
        <f t="shared" si="164"/>
        <v>0.29480893496868588</v>
      </c>
      <c r="BL53" s="8">
        <f t="shared" si="165"/>
        <v>0.48188212583061335</v>
      </c>
      <c r="BM53" s="8">
        <f t="shared" si="166"/>
        <v>0.28463115378280773</v>
      </c>
      <c r="BN53" s="8">
        <f t="shared" si="167"/>
        <v>0.71500038564659407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1.3</v>
      </c>
      <c r="F54">
        <f>VLOOKUP(B54,home!$B$2:$E$405,3,FALSE)</f>
        <v>0.72870000000000001</v>
      </c>
      <c r="G54">
        <f>VLOOKUP(C54,away!$B$2:$E$405,4,FALSE)</f>
        <v>1.6194</v>
      </c>
      <c r="H54">
        <f>VLOOKUP(A54,away!$A$2:$E$405,3,FALSE)</f>
        <v>1.0919000000000001</v>
      </c>
      <c r="I54">
        <f>VLOOKUP(C54,away!$B$2:$E$405,3,FALSE)</f>
        <v>1.3496999999999999</v>
      </c>
      <c r="J54">
        <f>VLOOKUP(B54,home!$B$2:$E$405,4,FALSE)</f>
        <v>0.91579999999999995</v>
      </c>
      <c r="K54" s="3">
        <f t="shared" si="112"/>
        <v>1.5340738140000001</v>
      </c>
      <c r="L54" s="3">
        <f t="shared" si="113"/>
        <v>1.3496487383940001</v>
      </c>
      <c r="M54" s="5">
        <f t="shared" si="114"/>
        <v>5.5926186697018279E-2</v>
      </c>
      <c r="N54" s="5">
        <f t="shared" si="115"/>
        <v>8.5794898528770897E-2</v>
      </c>
      <c r="O54" s="5">
        <f t="shared" si="116"/>
        <v>7.5480707318818049E-2</v>
      </c>
      <c r="P54" s="5">
        <f t="shared" si="117"/>
        <v>0.11579297655999692</v>
      </c>
      <c r="Q54" s="5">
        <f t="shared" si="118"/>
        <v>6.5807853603887301E-2</v>
      </c>
      <c r="R54" s="5">
        <f t="shared" si="119"/>
        <v>5.0936220702964781E-2</v>
      </c>
      <c r="S54" s="5">
        <f t="shared" si="120"/>
        <v>5.9936204363719166E-2</v>
      </c>
      <c r="T54" s="5">
        <f t="shared" si="121"/>
        <v>8.8817486592903561E-2</v>
      </c>
      <c r="U54" s="5">
        <f t="shared" si="122"/>
        <v>7.8139922364542938E-2</v>
      </c>
      <c r="V54" s="5">
        <f t="shared" si="123"/>
        <v>1.3788395655195388E-2</v>
      </c>
      <c r="W54" s="5">
        <f t="shared" si="124"/>
        <v>3.3651368323089674E-2</v>
      </c>
      <c r="X54" s="5">
        <f t="shared" si="125"/>
        <v>4.5417526802489804E-2</v>
      </c>
      <c r="Y54" s="5">
        <f t="shared" si="126"/>
        <v>3.0648853874978028E-2</v>
      </c>
      <c r="Z54" s="5">
        <f t="shared" si="127"/>
        <v>2.2915335336771592E-2</v>
      </c>
      <c r="AA54" s="5">
        <f t="shared" si="128"/>
        <v>3.5153815879170172E-2</v>
      </c>
      <c r="AB54" s="5">
        <f t="shared" si="129"/>
        <v>2.696427420120618E-2</v>
      </c>
      <c r="AC54" s="5">
        <f t="shared" si="130"/>
        <v>1.7842707830586864E-3</v>
      </c>
      <c r="AD54" s="5">
        <f t="shared" si="131"/>
        <v>1.290592073743024E-2</v>
      </c>
      <c r="AE54" s="5">
        <f t="shared" si="132"/>
        <v>1.7418459641085689E-2</v>
      </c>
      <c r="AF54" s="5">
        <f t="shared" si="133"/>
        <v>1.1754401039679056E-2</v>
      </c>
      <c r="AG54" s="5">
        <f t="shared" si="134"/>
        <v>5.2881041779266544E-3</v>
      </c>
      <c r="AH54" s="5">
        <f t="shared" si="135"/>
        <v>7.7319133567873019E-3</v>
      </c>
      <c r="AI54" s="5">
        <f t="shared" si="136"/>
        <v>1.1861325812764239E-2</v>
      </c>
      <c r="AJ54" s="5">
        <f t="shared" si="137"/>
        <v>9.0980746643419454E-3</v>
      </c>
      <c r="AK54" s="5">
        <f t="shared" si="138"/>
        <v>4.6523727001279392E-3</v>
      </c>
      <c r="AL54" s="5">
        <f t="shared" si="139"/>
        <v>1.4777050763621399E-4</v>
      </c>
      <c r="AM54" s="5">
        <f t="shared" si="140"/>
        <v>3.9597270097702624E-3</v>
      </c>
      <c r="AN54" s="5">
        <f t="shared" si="141"/>
        <v>5.344240563121082E-3</v>
      </c>
      <c r="AO54" s="5">
        <f t="shared" si="142"/>
        <v>3.6064237668452046E-3</v>
      </c>
      <c r="AP54" s="5">
        <f t="shared" si="143"/>
        <v>1.6224684290122562E-3</v>
      </c>
      <c r="AQ54" s="5">
        <f t="shared" si="144"/>
        <v>5.4744061707512142E-4</v>
      </c>
      <c r="AR54" s="5">
        <f t="shared" si="145"/>
        <v>2.0870734214719386E-3</v>
      </c>
      <c r="AS54" s="5">
        <f t="shared" si="146"/>
        <v>3.2017246837754863E-3</v>
      </c>
      <c r="AT54" s="5">
        <f t="shared" si="147"/>
        <v>2.4558409985087027E-3</v>
      </c>
      <c r="AU54" s="5">
        <f t="shared" si="148"/>
        <v>1.2558137890532712E-3</v>
      </c>
      <c r="AV54" s="5">
        <f t="shared" si="149"/>
        <v>4.8162776226168583E-4</v>
      </c>
      <c r="AW54" s="5">
        <f t="shared" si="150"/>
        <v>8.4986956009619768E-6</v>
      </c>
      <c r="AX54" s="5">
        <f t="shared" si="151"/>
        <v>1.0124189193795134E-3</v>
      </c>
      <c r="AY54" s="5">
        <f t="shared" si="152"/>
        <v>1.3664099172667774E-3</v>
      </c>
      <c r="AZ54" s="5">
        <f t="shared" si="153"/>
        <v>9.2208671048407817E-4</v>
      </c>
      <c r="BA54" s="5">
        <f t="shared" si="154"/>
        <v>4.1483105516490335E-4</v>
      </c>
      <c r="BB54" s="5">
        <f t="shared" si="155"/>
        <v>1.3996905256249081E-4</v>
      </c>
      <c r="BC54" s="5">
        <f t="shared" si="156"/>
        <v>3.7781811041033815E-5</v>
      </c>
      <c r="BD54" s="5">
        <f t="shared" si="157"/>
        <v>4.694693350375425E-4</v>
      </c>
      <c r="BE54" s="5">
        <f t="shared" si="158"/>
        <v>7.2020061335708663E-4</v>
      </c>
      <c r="BF54" s="5">
        <f t="shared" si="159"/>
        <v>5.5242045088892274E-4</v>
      </c>
      <c r="BG54" s="5">
        <f t="shared" si="160"/>
        <v>2.824845826755898E-4</v>
      </c>
      <c r="BH54" s="5">
        <f t="shared" si="161"/>
        <v>1.0833805028533509E-4</v>
      </c>
      <c r="BI54" s="5">
        <f t="shared" si="162"/>
        <v>3.3239713200509573E-5</v>
      </c>
      <c r="BJ54" s="8">
        <f t="shared" si="163"/>
        <v>0.41647867117396359</v>
      </c>
      <c r="BK54" s="8">
        <f t="shared" si="164"/>
        <v>0.24874221448389139</v>
      </c>
      <c r="BL54" s="8">
        <f t="shared" si="165"/>
        <v>0.31166686040123959</v>
      </c>
      <c r="BM54" s="8">
        <f t="shared" si="166"/>
        <v>0.54870632676274411</v>
      </c>
      <c r="BN54" s="8">
        <f t="shared" si="167"/>
        <v>0.44973884341145626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1.3</v>
      </c>
      <c r="F55">
        <f>VLOOKUP(B55,home!$B$2:$E$405,3,FALSE)</f>
        <v>1.4575</v>
      </c>
      <c r="G55">
        <f>VLOOKUP(C55,away!$B$2:$E$405,4,FALSE)</f>
        <v>1.0684</v>
      </c>
      <c r="H55">
        <f>VLOOKUP(A55,away!$A$2:$E$405,3,FALSE)</f>
        <v>1.0919000000000001</v>
      </c>
      <c r="I55">
        <f>VLOOKUP(C55,away!$B$2:$E$405,3,FALSE)</f>
        <v>0.71230000000000004</v>
      </c>
      <c r="J55">
        <f>VLOOKUP(B55,home!$B$2:$E$405,4,FALSE)</f>
        <v>1.3013999999999999</v>
      </c>
      <c r="K55" s="3">
        <f t="shared" si="112"/>
        <v>2.0243509000000004</v>
      </c>
      <c r="L55" s="3">
        <f t="shared" si="113"/>
        <v>1.0121773455180001</v>
      </c>
      <c r="M55" s="5">
        <f t="shared" si="114"/>
        <v>4.8001249098952099E-2</v>
      </c>
      <c r="N55" s="5">
        <f t="shared" si="115"/>
        <v>9.7171371814587876E-2</v>
      </c>
      <c r="O55" s="5">
        <f t="shared" si="116"/>
        <v>4.8585776894525624E-2</v>
      </c>
      <c r="P55" s="5">
        <f t="shared" si="117"/>
        <v>9.8354661183632147E-2</v>
      </c>
      <c r="Q55" s="5">
        <f t="shared" si="118"/>
        <v>9.8354476993547851E-2</v>
      </c>
      <c r="R55" s="5">
        <f t="shared" si="119"/>
        <v>2.4588711343515361E-2</v>
      </c>
      <c r="S55" s="5">
        <f t="shared" si="120"/>
        <v>5.0382227328112719E-2</v>
      </c>
      <c r="T55" s="5">
        <f t="shared" si="121"/>
        <v>9.9552173443140449E-2</v>
      </c>
      <c r="U55" s="5">
        <f t="shared" si="122"/>
        <v>4.977617993808553E-2</v>
      </c>
      <c r="V55" s="5">
        <f t="shared" si="123"/>
        <v>1.1470365624856762E-2</v>
      </c>
      <c r="W55" s="5">
        <f t="shared" si="124"/>
        <v>6.6367991340305965E-2</v>
      </c>
      <c r="X55" s="5">
        <f t="shared" si="125"/>
        <v>6.7176177302192497E-2</v>
      </c>
      <c r="Y55" s="5">
        <f t="shared" si="126"/>
        <v>3.3997102411889857E-2</v>
      </c>
      <c r="Z55" s="5">
        <f t="shared" si="127"/>
        <v>8.296045525795907E-3</v>
      </c>
      <c r="AA55" s="5">
        <f t="shared" si="128"/>
        <v>1.6794107226585919E-2</v>
      </c>
      <c r="AB55" s="5">
        <f t="shared" si="129"/>
        <v>1.6998583039417862E-2</v>
      </c>
      <c r="AC55" s="5">
        <f t="shared" si="130"/>
        <v>1.4689252179140128E-3</v>
      </c>
      <c r="AD55" s="5">
        <f t="shared" si="131"/>
        <v>3.3588025750235166E-2</v>
      </c>
      <c r="AE55" s="5">
        <f t="shared" si="132"/>
        <v>3.3997038745063261E-2</v>
      </c>
      <c r="AF55" s="5">
        <f t="shared" si="133"/>
        <v>1.7205516216225365E-2</v>
      </c>
      <c r="AG55" s="5">
        <f t="shared" si="134"/>
        <v>5.8050112440019659E-3</v>
      </c>
      <c r="AH55" s="5">
        <f t="shared" si="135"/>
        <v>2.0992673346491449E-3</v>
      </c>
      <c r="AI55" s="5">
        <f t="shared" si="136"/>
        <v>4.2496537182375978E-3</v>
      </c>
      <c r="AJ55" s="5">
        <f t="shared" si="137"/>
        <v>4.3013951646013156E-3</v>
      </c>
      <c r="AK55" s="5">
        <f t="shared" si="138"/>
        <v>2.9025110575721077E-3</v>
      </c>
      <c r="AL55" s="5">
        <f t="shared" si="139"/>
        <v>1.2039323544618333E-4</v>
      </c>
      <c r="AM55" s="5">
        <f t="shared" si="140"/>
        <v>1.359879003134235E-2</v>
      </c>
      <c r="AN55" s="5">
        <f t="shared" si="141"/>
        <v>1.376438719618074E-2</v>
      </c>
      <c r="AO55" s="5">
        <f t="shared" si="142"/>
        <v>6.9660004474560834E-3</v>
      </c>
      <c r="AP55" s="5">
        <f t="shared" si="143"/>
        <v>2.3502759472611005E-3</v>
      </c>
      <c r="AQ55" s="5">
        <f t="shared" si="144"/>
        <v>5.9472401738338578E-4</v>
      </c>
      <c r="AR55" s="5">
        <f t="shared" si="145"/>
        <v>4.2496616766356395E-4</v>
      </c>
      <c r="AS55" s="5">
        <f t="shared" si="146"/>
        <v>8.6028064397928661E-4</v>
      </c>
      <c r="AT55" s="5">
        <f t="shared" si="147"/>
        <v>8.7075494794602458E-4</v>
      </c>
      <c r="AU55" s="5">
        <f t="shared" si="148"/>
        <v>5.8757118751799598E-4</v>
      </c>
      <c r="AV55" s="5">
        <f t="shared" si="149"/>
        <v>2.9736256556653118E-4</v>
      </c>
      <c r="AW55" s="5">
        <f t="shared" si="150"/>
        <v>6.8523887418362921E-6</v>
      </c>
      <c r="AX55" s="5">
        <f t="shared" si="151"/>
        <v>4.5881204731431481E-3</v>
      </c>
      <c r="AY55" s="5">
        <f t="shared" si="152"/>
        <v>4.6439916014228214E-3</v>
      </c>
      <c r="AZ55" s="5">
        <f t="shared" si="153"/>
        <v>2.3502715458680185E-3</v>
      </c>
      <c r="BA55" s="5">
        <f t="shared" si="154"/>
        <v>7.9296387151439271E-4</v>
      </c>
      <c r="BB55" s="5">
        <f t="shared" si="155"/>
        <v>2.0065501664027856E-4</v>
      </c>
      <c r="BC55" s="5">
        <f t="shared" si="156"/>
        <v>4.0619692421565477E-5</v>
      </c>
      <c r="BD55" s="5">
        <f t="shared" si="157"/>
        <v>7.1690187920110557E-5</v>
      </c>
      <c r="BE55" s="5">
        <f t="shared" si="158"/>
        <v>1.4512609643724494E-4</v>
      </c>
      <c r="BF55" s="5">
        <f t="shared" si="159"/>
        <v>1.4689307196811185E-4</v>
      </c>
      <c r="BG55" s="5">
        <f t="shared" si="160"/>
        <v>9.9121040814137336E-5</v>
      </c>
      <c r="BH55" s="5">
        <f t="shared" si="161"/>
        <v>5.0163942045258946E-5</v>
      </c>
      <c r="BI55" s="5">
        <f t="shared" si="162"/>
        <v>2.0309884245373562E-5</v>
      </c>
      <c r="BJ55" s="8">
        <f t="shared" si="163"/>
        <v>0.60310568510182405</v>
      </c>
      <c r="BK55" s="8">
        <f t="shared" si="164"/>
        <v>0.21444181329033674</v>
      </c>
      <c r="BL55" s="8">
        <f t="shared" si="165"/>
        <v>0.17387042545329412</v>
      </c>
      <c r="BM55" s="8">
        <f t="shared" si="166"/>
        <v>0.58002058282980884</v>
      </c>
      <c r="BN55" s="8">
        <f t="shared" si="167"/>
        <v>0.4150562473287609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1.3</v>
      </c>
      <c r="F56">
        <f>VLOOKUP(B56,home!$B$2:$E$405,3,FALSE)</f>
        <v>1.1111</v>
      </c>
      <c r="G56">
        <f>VLOOKUP(C56,away!$B$2:$E$405,4,FALSE)</f>
        <v>0.80969999999999998</v>
      </c>
      <c r="H56">
        <f>VLOOKUP(A56,away!$A$2:$E$405,3,FALSE)</f>
        <v>1.0919000000000001</v>
      </c>
      <c r="I56">
        <f>VLOOKUP(C56,away!$B$2:$E$405,3,FALSE)</f>
        <v>0.62660000000000005</v>
      </c>
      <c r="J56">
        <f>VLOOKUP(B56,home!$B$2:$E$405,4,FALSE)</f>
        <v>0.71230000000000004</v>
      </c>
      <c r="K56" s="3">
        <f t="shared" si="112"/>
        <v>1.1695549709999999</v>
      </c>
      <c r="L56" s="3">
        <f t="shared" si="113"/>
        <v>0.4873446478420001</v>
      </c>
      <c r="M56" s="5">
        <f t="shared" si="114"/>
        <v>0.19072939820046059</v>
      </c>
      <c r="N56" s="5">
        <f t="shared" si="115"/>
        <v>0.22306851578118708</v>
      </c>
      <c r="O56" s="5">
        <f t="shared" si="116"/>
        <v>9.295095139912006E-2</v>
      </c>
      <c r="P56" s="5">
        <f t="shared" si="117"/>
        <v>0.10871124726802024</v>
      </c>
      <c r="Q56" s="5">
        <f t="shared" si="118"/>
        <v>0.1304454457527397</v>
      </c>
      <c r="R56" s="5">
        <f t="shared" si="119"/>
        <v>2.2649574338091515E-2</v>
      </c>
      <c r="S56" s="5">
        <f t="shared" si="120"/>
        <v>1.5490710129210838E-2</v>
      </c>
      <c r="T56" s="5">
        <f t="shared" si="121"/>
        <v>6.357188982296165E-2</v>
      </c>
      <c r="U56" s="5">
        <f t="shared" si="122"/>
        <v>2.648992225814896E-2</v>
      </c>
      <c r="V56" s="5">
        <f t="shared" si="123"/>
        <v>9.8103761146105944E-4</v>
      </c>
      <c r="W56" s="5">
        <f t="shared" si="124"/>
        <v>5.0854373174809189E-2</v>
      </c>
      <c r="X56" s="5">
        <f t="shared" si="125"/>
        <v>2.4783606586103041E-2</v>
      </c>
      <c r="Y56" s="5">
        <f t="shared" si="126"/>
        <v>6.0390790119795295E-3</v>
      </c>
      <c r="Z56" s="5">
        <f t="shared" si="127"/>
        <v>3.6793829431894715E-3</v>
      </c>
      <c r="AA56" s="5">
        <f t="shared" si="128"/>
        <v>4.3032406114198564E-3</v>
      </c>
      <c r="AB56" s="5">
        <f t="shared" si="129"/>
        <v>2.5164382242475873E-3</v>
      </c>
      <c r="AC56" s="5">
        <f t="shared" si="130"/>
        <v>3.4948015147709413E-5</v>
      </c>
      <c r="AD56" s="5">
        <f t="shared" si="131"/>
        <v>1.4869246235921776E-2</v>
      </c>
      <c r="AE56" s="5">
        <f t="shared" si="132"/>
        <v>7.2464475705212826E-3</v>
      </c>
      <c r="AF56" s="5">
        <f t="shared" si="133"/>
        <v>1.7657587196806058E-3</v>
      </c>
      <c r="AG56" s="5">
        <f t="shared" si="134"/>
        <v>2.8684435380556202E-4</v>
      </c>
      <c r="AH56" s="5">
        <f t="shared" si="135"/>
        <v>4.4828189618113362E-4</v>
      </c>
      <c r="AI56" s="5">
        <f t="shared" si="136"/>
        <v>5.2429032008795057E-4</v>
      </c>
      <c r="AJ56" s="5">
        <f t="shared" si="137"/>
        <v>3.0659317505302202E-4</v>
      </c>
      <c r="AK56" s="5">
        <f t="shared" si="138"/>
        <v>1.1952585731931171E-4</v>
      </c>
      <c r="AL56" s="5">
        <f t="shared" si="139"/>
        <v>7.9678169219746065E-7</v>
      </c>
      <c r="AM56" s="5">
        <f t="shared" si="140"/>
        <v>3.4780801700490696E-3</v>
      </c>
      <c r="AN56" s="5">
        <f t="shared" si="141"/>
        <v>1.6950237556388073E-3</v>
      </c>
      <c r="AO56" s="5">
        <f t="shared" si="142"/>
        <v>4.1303037763780947E-4</v>
      </c>
      <c r="AP56" s="5">
        <f t="shared" si="143"/>
        <v>6.7096047979315544E-5</v>
      </c>
      <c r="AQ56" s="5">
        <f t="shared" si="144"/>
        <v>8.1747249685173675E-6</v>
      </c>
      <c r="AR56" s="5">
        <f t="shared" si="145"/>
        <v>4.3693556565667743E-5</v>
      </c>
      <c r="AS56" s="5">
        <f t="shared" si="146"/>
        <v>5.1102016282046383E-5</v>
      </c>
      <c r="AT56" s="5">
        <f t="shared" si="147"/>
        <v>2.9883308585395154E-5</v>
      </c>
      <c r="AU56" s="5">
        <f t="shared" si="148"/>
        <v>1.1650057368658628E-5</v>
      </c>
      <c r="AV56" s="5">
        <f t="shared" si="149"/>
        <v>3.4063456269874672E-6</v>
      </c>
      <c r="AW56" s="5">
        <f t="shared" si="150"/>
        <v>1.2615186806305551E-8</v>
      </c>
      <c r="AX56" s="5">
        <f t="shared" si="151"/>
        <v>6.7796765873623572E-4</v>
      </c>
      <c r="AY56" s="5">
        <f t="shared" si="152"/>
        <v>3.3040390989507606E-4</v>
      </c>
      <c r="AZ56" s="5">
        <f t="shared" si="153"/>
        <v>8.0510288556717881E-5</v>
      </c>
      <c r="BA56" s="5">
        <f t="shared" si="154"/>
        <v>1.3078752741443832E-5</v>
      </c>
      <c r="BB56" s="5">
        <f t="shared" si="155"/>
        <v>1.593465037247884E-6</v>
      </c>
      <c r="BC56" s="5">
        <f t="shared" si="156"/>
        <v>1.5531333148522197E-7</v>
      </c>
      <c r="BD56" s="5">
        <f t="shared" si="157"/>
        <v>3.5489701562433077E-6</v>
      </c>
      <c r="BE56" s="5">
        <f t="shared" si="158"/>
        <v>4.1507156881650063E-6</v>
      </c>
      <c r="BF56" s="5">
        <f t="shared" si="159"/>
        <v>2.4272450831505355E-6</v>
      </c>
      <c r="BG56" s="5">
        <f t="shared" si="160"/>
        <v>9.4626551761133915E-7</v>
      </c>
      <c r="BH56" s="5">
        <f t="shared" si="161"/>
        <v>2.7667738500205723E-7</v>
      </c>
      <c r="BI56" s="5">
        <f t="shared" si="162"/>
        <v>6.4717882198487368E-8</v>
      </c>
      <c r="BJ56" s="8">
        <f t="shared" si="163"/>
        <v>0.52969632147428114</v>
      </c>
      <c r="BK56" s="8">
        <f t="shared" si="164"/>
        <v>0.31627854191588767</v>
      </c>
      <c r="BL56" s="8">
        <f t="shared" si="165"/>
        <v>0.15045996795581046</v>
      </c>
      <c r="BM56" s="8">
        <f t="shared" si="166"/>
        <v>0.23122869025484141</v>
      </c>
      <c r="BN56" s="8">
        <f t="shared" si="167"/>
        <v>0.76855513273961928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1.3</v>
      </c>
      <c r="F57">
        <f>VLOOKUP(B57,home!$B$2:$E$405,3,FALSE)</f>
        <v>1.0256000000000001</v>
      </c>
      <c r="G57">
        <f>VLOOKUP(C57,away!$B$2:$E$405,4,FALSE)</f>
        <v>1.2551000000000001</v>
      </c>
      <c r="H57">
        <f>VLOOKUP(A57,away!$A$2:$E$405,3,FALSE)</f>
        <v>1.0919000000000001</v>
      </c>
      <c r="I57">
        <f>VLOOKUP(C57,away!$B$2:$E$405,3,FALSE)</f>
        <v>0.5302</v>
      </c>
      <c r="J57">
        <f>VLOOKUP(B57,home!$B$2:$E$405,4,FALSE)</f>
        <v>0.66139999999999999</v>
      </c>
      <c r="K57" s="3">
        <f t="shared" si="112"/>
        <v>1.6733997280000004</v>
      </c>
      <c r="L57" s="3">
        <f t="shared" si="113"/>
        <v>0.38290124633200001</v>
      </c>
      <c r="M57" s="5">
        <f t="shared" si="114"/>
        <v>0.12792629844009221</v>
      </c>
      <c r="N57" s="5">
        <f t="shared" si="115"/>
        <v>0.21407183301369714</v>
      </c>
      <c r="O57" s="5">
        <f t="shared" si="116"/>
        <v>4.8983139111350701E-2</v>
      </c>
      <c r="P57" s="5">
        <f t="shared" si="117"/>
        <v>8.1968371665520429E-2</v>
      </c>
      <c r="Q57" s="5">
        <f t="shared" si="118"/>
        <v>0.17911387356879116</v>
      </c>
      <c r="R57" s="5">
        <f t="shared" si="119"/>
        <v>9.3778525074949565E-3</v>
      </c>
      <c r="S57" s="5">
        <f t="shared" si="120"/>
        <v>1.3130243811133382E-2</v>
      </c>
      <c r="T57" s="5">
        <f t="shared" si="121"/>
        <v>6.8582925424842414E-2</v>
      </c>
      <c r="U57" s="5">
        <f t="shared" si="122"/>
        <v>1.5692895835266178E-2</v>
      </c>
      <c r="V57" s="5">
        <f t="shared" si="123"/>
        <v>9.347958055133988E-4</v>
      </c>
      <c r="W57" s="5">
        <f t="shared" si="124"/>
        <v>9.9909702437013886E-2</v>
      </c>
      <c r="X57" s="5">
        <f t="shared" si="125"/>
        <v>3.8255549583791883E-2</v>
      </c>
      <c r="Y57" s="5">
        <f t="shared" si="126"/>
        <v>7.3240488073747657E-3</v>
      </c>
      <c r="Z57" s="5">
        <f t="shared" si="127"/>
        <v>1.1969304710124969E-3</v>
      </c>
      <c r="AA57" s="5">
        <f t="shared" si="128"/>
        <v>2.0029431246272244E-3</v>
      </c>
      <c r="AB57" s="5">
        <f t="shared" si="129"/>
        <v>1.6758622399753343E-3</v>
      </c>
      <c r="AC57" s="5">
        <f t="shared" si="130"/>
        <v>3.7435466237213242E-5</v>
      </c>
      <c r="AD57" s="5">
        <f t="shared" si="131"/>
        <v>4.1797217220664991E-2</v>
      </c>
      <c r="AE57" s="5">
        <f t="shared" si="132"/>
        <v>1.6004206567001959E-2</v>
      </c>
      <c r="AF57" s="5">
        <f t="shared" si="133"/>
        <v>3.064015320529914E-3</v>
      </c>
      <c r="AG57" s="5">
        <f t="shared" si="134"/>
        <v>3.9107176167041554E-4</v>
      </c>
      <c r="AH57" s="5">
        <f t="shared" si="135"/>
        <v>1.1457654228085819E-4</v>
      </c>
      <c r="AI57" s="5">
        <f t="shared" si="136"/>
        <v>1.9173235468796863E-4</v>
      </c>
      <c r="AJ57" s="5">
        <f t="shared" si="137"/>
        <v>1.6042243509182318E-4</v>
      </c>
      <c r="AK57" s="5">
        <f t="shared" si="138"/>
        <v>8.9483619749251562E-5</v>
      </c>
      <c r="AL57" s="5">
        <f t="shared" si="139"/>
        <v>9.5946627000731108E-7</v>
      </c>
      <c r="AM57" s="5">
        <f t="shared" si="140"/>
        <v>1.3988690385643533E-2</v>
      </c>
      <c r="AN57" s="5">
        <f t="shared" si="141"/>
        <v>5.3562869832153746E-3</v>
      </c>
      <c r="AO57" s="5">
        <f t="shared" si="142"/>
        <v>1.0254644807925174E-3</v>
      </c>
      <c r="AP57" s="5">
        <f t="shared" si="143"/>
        <v>1.3088387592155075E-4</v>
      </c>
      <c r="AQ57" s="5">
        <f t="shared" si="144"/>
        <v>1.2528899803781156E-5</v>
      </c>
      <c r="AR57" s="5">
        <f t="shared" si="145"/>
        <v>8.7743001679503399E-6</v>
      </c>
      <c r="AS57" s="5">
        <f t="shared" si="146"/>
        <v>1.4682911514438455E-5</v>
      </c>
      <c r="AT57" s="5">
        <f t="shared" si="147"/>
        <v>1.2285190067254694E-5</v>
      </c>
      <c r="AU57" s="5">
        <f t="shared" si="148"/>
        <v>6.8526779056574384E-6</v>
      </c>
      <c r="AV57" s="5">
        <f t="shared" si="149"/>
        <v>2.8668173358496915E-6</v>
      </c>
      <c r="AW57" s="5">
        <f t="shared" si="150"/>
        <v>1.7077082833258555E-8</v>
      </c>
      <c r="AX57" s="5">
        <f t="shared" si="151"/>
        <v>3.9014451144020234E-3</v>
      </c>
      <c r="AY57" s="5">
        <f t="shared" si="152"/>
        <v>1.4938681968004273E-3</v>
      </c>
      <c r="AZ57" s="5">
        <f t="shared" si="153"/>
        <v>2.8600199720531043E-4</v>
      </c>
      <c r="BA57" s="5">
        <f t="shared" si="154"/>
        <v>3.650350706111819E-5</v>
      </c>
      <c r="BB57" s="5">
        <f t="shared" si="155"/>
        <v>3.4943095872977786E-6</v>
      </c>
      <c r="BC57" s="5">
        <f t="shared" si="156"/>
        <v>2.6759509920923524E-7</v>
      </c>
      <c r="BD57" s="5">
        <f t="shared" si="157"/>
        <v>5.5994841166654355E-7</v>
      </c>
      <c r="BE57" s="5">
        <f t="shared" si="158"/>
        <v>9.3701751977682599E-7</v>
      </c>
      <c r="BF57" s="5">
        <f t="shared" si="159"/>
        <v>7.8400243136288793E-7</v>
      </c>
      <c r="BG57" s="5">
        <f t="shared" si="160"/>
        <v>4.3731648513133199E-7</v>
      </c>
      <c r="BH57" s="5">
        <f t="shared" si="161"/>
        <v>1.8295132181717174E-7</v>
      </c>
      <c r="BI57" s="5">
        <f t="shared" si="162"/>
        <v>6.1230138433219088E-8</v>
      </c>
      <c r="BJ57" s="8">
        <f t="shared" si="163"/>
        <v>0.69474987905091057</v>
      </c>
      <c r="BK57" s="8">
        <f t="shared" si="164"/>
        <v>0.22549197285156705</v>
      </c>
      <c r="BL57" s="8">
        <f t="shared" si="165"/>
        <v>7.8337332133823642E-2</v>
      </c>
      <c r="BM57" s="8">
        <f t="shared" si="166"/>
        <v>0.33684089508064979</v>
      </c>
      <c r="BN57" s="8">
        <f t="shared" si="167"/>
        <v>0.66144136830694666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1.3</v>
      </c>
      <c r="F58">
        <f>VLOOKUP(B58,home!$B$2:$E$405,3,FALSE)</f>
        <v>1.4575</v>
      </c>
      <c r="G58">
        <f>VLOOKUP(C58,away!$B$2:$E$405,4,FALSE)</f>
        <v>1.1111</v>
      </c>
      <c r="H58">
        <f>VLOOKUP(A58,away!$A$2:$E$405,3,FALSE)</f>
        <v>1.0919000000000001</v>
      </c>
      <c r="I58">
        <f>VLOOKUP(C58,away!$B$2:$E$405,3,FALSE)</f>
        <v>0.55969999999999998</v>
      </c>
      <c r="J58">
        <f>VLOOKUP(B58,home!$B$2:$E$405,4,FALSE)</f>
        <v>1.3496999999999999</v>
      </c>
      <c r="K58" s="3">
        <f t="shared" si="112"/>
        <v>2.1052567250000003</v>
      </c>
      <c r="L58" s="3">
        <f t="shared" si="113"/>
        <v>0.82485083957100003</v>
      </c>
      <c r="M58" s="5">
        <f t="shared" si="114"/>
        <v>5.3391294824590763E-2</v>
      </c>
      <c r="N58" s="5">
        <f t="shared" si="115"/>
        <v>0.11240238248592742</v>
      </c>
      <c r="O58" s="5">
        <f t="shared" si="116"/>
        <v>4.4039854361846473E-2</v>
      </c>
      <c r="P58" s="5">
        <f t="shared" si="117"/>
        <v>9.2715199563297893E-2</v>
      </c>
      <c r="Q58" s="5">
        <f t="shared" si="118"/>
        <v>0.11831793581726049</v>
      </c>
      <c r="R58" s="5">
        <f t="shared" si="119"/>
        <v>1.8163155422476818E-2</v>
      </c>
      <c r="S58" s="5">
        <f t="shared" si="120"/>
        <v>4.0250513956925957E-2</v>
      </c>
      <c r="T58" s="5">
        <f t="shared" si="121"/>
        <v>9.7594648695175007E-2</v>
      </c>
      <c r="U58" s="5">
        <f t="shared" si="122"/>
        <v>3.8238105100389545E-2</v>
      </c>
      <c r="V58" s="5">
        <f t="shared" si="123"/>
        <v>7.7662149197044797E-3</v>
      </c>
      <c r="W58" s="5">
        <f t="shared" si="124"/>
        <v>8.3029876689135335E-2</v>
      </c>
      <c r="X58" s="5">
        <f t="shared" si="125"/>
        <v>6.8487263496509881E-2</v>
      </c>
      <c r="Y58" s="5">
        <f t="shared" si="126"/>
        <v>2.8245888397508242E-2</v>
      </c>
      <c r="Z58" s="5">
        <f t="shared" si="127"/>
        <v>4.9939646664961881E-3</v>
      </c>
      <c r="AA58" s="5">
        <f t="shared" si="128"/>
        <v>1.0513577698553484E-2</v>
      </c>
      <c r="AB58" s="5">
        <f t="shared" si="129"/>
        <v>1.1066890076844875E-2</v>
      </c>
      <c r="AC58" s="5">
        <f t="shared" si="130"/>
        <v>8.4288806875899445E-4</v>
      </c>
      <c r="AD58" s="5">
        <f t="shared" si="131"/>
        <v>4.3699801568930739E-2</v>
      </c>
      <c r="AE58" s="5">
        <f t="shared" si="132"/>
        <v>3.6045818013218621E-2</v>
      </c>
      <c r="AF58" s="5">
        <f t="shared" si="133"/>
        <v>1.4866211625613428E-2</v>
      </c>
      <c r="AG58" s="5">
        <f t="shared" si="134"/>
        <v>4.0874690468757991E-3</v>
      </c>
      <c r="AH58" s="5">
        <f t="shared" si="135"/>
        <v>1.0298189869868224E-3</v>
      </c>
      <c r="AI58" s="5">
        <f t="shared" si="136"/>
        <v>2.1680333478866958E-3</v>
      </c>
      <c r="AJ58" s="5">
        <f t="shared" si="137"/>
        <v>2.282133392831366E-3</v>
      </c>
      <c r="AK58" s="5">
        <f t="shared" si="138"/>
        <v>1.6014922242017667E-3</v>
      </c>
      <c r="AL58" s="5">
        <f t="shared" si="139"/>
        <v>5.854777319880207E-5</v>
      </c>
      <c r="AM58" s="5">
        <f t="shared" si="140"/>
        <v>1.8399860226831384E-2</v>
      </c>
      <c r="AN58" s="5">
        <f t="shared" si="141"/>
        <v>1.5177140156090915E-2</v>
      </c>
      <c r="AO58" s="5">
        <f t="shared" si="142"/>
        <v>6.2594384000191653E-3</v>
      </c>
      <c r="AP58" s="5">
        <f t="shared" si="143"/>
        <v>1.7210343398329218E-3</v>
      </c>
      <c r="AQ58" s="5">
        <f t="shared" si="144"/>
        <v>3.5489915503542682E-4</v>
      </c>
      <c r="AR58" s="5">
        <f t="shared" si="145"/>
        <v>1.6988941120444744E-4</v>
      </c>
      <c r="AS58" s="5">
        <f t="shared" si="146"/>
        <v>3.5766082544445345E-4</v>
      </c>
      <c r="AT58" s="5">
        <f t="shared" si="147"/>
        <v>3.7648392901799344E-4</v>
      </c>
      <c r="AU58" s="5">
        <f t="shared" si="148"/>
        <v>2.641984411398511E-4</v>
      </c>
      <c r="AV58" s="5">
        <f t="shared" si="149"/>
        <v>1.3905138623604709E-4</v>
      </c>
      <c r="AW58" s="5">
        <f t="shared" si="150"/>
        <v>2.8241539363857648E-6</v>
      </c>
      <c r="AX58" s="5">
        <f t="shared" si="151"/>
        <v>6.4560715802661301E-3</v>
      </c>
      <c r="AY58" s="5">
        <f t="shared" si="152"/>
        <v>5.3252960633129896E-3</v>
      </c>
      <c r="AZ58" s="5">
        <f t="shared" si="153"/>
        <v>2.1962874643939308E-3</v>
      </c>
      <c r="BA58" s="5">
        <f t="shared" si="154"/>
        <v>6.0386985298153213E-4</v>
      </c>
      <c r="BB58" s="5">
        <f t="shared" si="155"/>
        <v>1.2452563880585829E-4</v>
      </c>
      <c r="BC58" s="5">
        <f t="shared" si="156"/>
        <v>2.054301554342546E-5</v>
      </c>
      <c r="BD58" s="5">
        <f t="shared" si="157"/>
        <v>2.3355570577701883E-5</v>
      </c>
      <c r="BE58" s="5">
        <f t="shared" si="158"/>
        <v>4.9169472024919039E-5</v>
      </c>
      <c r="BF58" s="5">
        <f t="shared" si="159"/>
        <v>5.1757180822580101E-5</v>
      </c>
      <c r="BG58" s="5">
        <f t="shared" si="160"/>
        <v>3.6320717664592593E-5</v>
      </c>
      <c r="BH58" s="5">
        <f t="shared" si="161"/>
        <v>1.9116108780052469E-5</v>
      </c>
      <c r="BI58" s="5">
        <f t="shared" si="162"/>
        <v>8.0488633130073941E-6</v>
      </c>
      <c r="BJ58" s="8">
        <f t="shared" si="163"/>
        <v>0.66341626172926871</v>
      </c>
      <c r="BK58" s="8">
        <f t="shared" si="164"/>
        <v>0.20034995516978987</v>
      </c>
      <c r="BL58" s="8">
        <f t="shared" si="165"/>
        <v>0.13059811251824349</v>
      </c>
      <c r="BM58" s="8">
        <f t="shared" si="166"/>
        <v>0.55500599969902187</v>
      </c>
      <c r="BN58" s="8">
        <f t="shared" si="167"/>
        <v>0.4390298224753999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1.3</v>
      </c>
      <c r="F59">
        <f>VLOOKUP(B59,home!$B$2:$E$405,3,FALSE)</f>
        <v>0.85470000000000002</v>
      </c>
      <c r="G59">
        <f>VLOOKUP(C59,away!$B$2:$E$405,4,FALSE)</f>
        <v>0.80969999999999998</v>
      </c>
      <c r="H59">
        <f>VLOOKUP(A59,away!$A$2:$E$405,3,FALSE)</f>
        <v>1.0919000000000001</v>
      </c>
      <c r="I59">
        <f>VLOOKUP(C59,away!$B$2:$E$405,3,FALSE)</f>
        <v>1.4460999999999999</v>
      </c>
      <c r="J59">
        <f>VLOOKUP(B59,home!$B$2:$E$405,4,FALSE)</f>
        <v>0.91579999999999995</v>
      </c>
      <c r="K59" s="3">
        <f t="shared" si="112"/>
        <v>0.89966576700000001</v>
      </c>
      <c r="L59" s="3">
        <f t="shared" si="113"/>
        <v>1.4460450771219999</v>
      </c>
      <c r="M59" s="5">
        <f t="shared" si="114"/>
        <v>9.5779093920282429E-2</v>
      </c>
      <c r="N59" s="5">
        <f t="shared" si="115"/>
        <v>8.6169171994355934E-2</v>
      </c>
      <c r="O59" s="5">
        <f t="shared" si="116"/>
        <v>0.13850088725463008</v>
      </c>
      <c r="P59" s="5">
        <f t="shared" si="117"/>
        <v>0.12460450696211731</v>
      </c>
      <c r="Q59" s="5">
        <f t="shared" si="118"/>
        <v>3.8761727107028569E-2</v>
      </c>
      <c r="R59" s="5">
        <f t="shared" si="119"/>
        <v>0.1001392630957935</v>
      </c>
      <c r="S59" s="5">
        <f t="shared" si="120"/>
        <v>4.0526284285469866E-2</v>
      </c>
      <c r="T59" s="5">
        <f t="shared" si="121"/>
        <v>5.6051204663865047E-2</v>
      </c>
      <c r="U59" s="5">
        <f t="shared" si="122"/>
        <v>9.0091866939891851E-2</v>
      </c>
      <c r="V59" s="5">
        <f t="shared" si="123"/>
        <v>5.8581070550630466E-3</v>
      </c>
      <c r="W59" s="5">
        <f t="shared" si="124"/>
        <v>1.1624199649329852E-2</v>
      </c>
      <c r="X59" s="5">
        <f t="shared" si="125"/>
        <v>1.6809116678396709E-2</v>
      </c>
      <c r="Y59" s="5">
        <f t="shared" si="126"/>
        <v>1.2153370211782434E-2</v>
      </c>
      <c r="Z59" s="5">
        <f t="shared" si="127"/>
        <v>4.8268629475432298E-2</v>
      </c>
      <c r="AA59" s="5">
        <f t="shared" si="128"/>
        <v>4.3425633559053607E-2</v>
      </c>
      <c r="AB59" s="5">
        <f t="shared" si="129"/>
        <v>1.9534277961683451E-2</v>
      </c>
      <c r="AC59" s="5">
        <f t="shared" si="130"/>
        <v>4.7632167903922414E-4</v>
      </c>
      <c r="AD59" s="5">
        <f t="shared" si="131"/>
        <v>2.6144736233188678E-3</v>
      </c>
      <c r="AE59" s="5">
        <f t="shared" si="132"/>
        <v>3.7806467122655668E-3</v>
      </c>
      <c r="AF59" s="5">
        <f t="shared" si="133"/>
        <v>2.733492783304549E-3</v>
      </c>
      <c r="AG59" s="5">
        <f t="shared" si="134"/>
        <v>1.3175845942153517E-3</v>
      </c>
      <c r="AH59" s="5">
        <f t="shared" si="135"/>
        <v>1.7449653508093677E-2</v>
      </c>
      <c r="AI59" s="5">
        <f t="shared" si="136"/>
        <v>1.5698855907243341E-2</v>
      </c>
      <c r="AJ59" s="5">
        <f t="shared" si="137"/>
        <v>7.0618616204062793E-3</v>
      </c>
      <c r="AK59" s="5">
        <f t="shared" si="138"/>
        <v>2.1177717170568931E-3</v>
      </c>
      <c r="AL59" s="5">
        <f t="shared" si="139"/>
        <v>2.4786965732396409E-5</v>
      </c>
      <c r="AM59" s="5">
        <f t="shared" si="140"/>
        <v>4.7043048352488781E-4</v>
      </c>
      <c r="AN59" s="5">
        <f t="shared" si="141"/>
        <v>6.8026368482928612E-4</v>
      </c>
      <c r="AO59" s="5">
        <f t="shared" si="142"/>
        <v>4.9184597629613051E-4</v>
      </c>
      <c r="AP59" s="5">
        <f t="shared" si="143"/>
        <v>2.3707715090842769E-4</v>
      </c>
      <c r="AQ59" s="5">
        <f t="shared" si="144"/>
        <v>8.5706061742310302E-5</v>
      </c>
      <c r="AR59" s="5">
        <f t="shared" si="145"/>
        <v>5.0465971105727019E-3</v>
      </c>
      <c r="AS59" s="5">
        <f t="shared" si="146"/>
        <v>4.5402506602233743E-3</v>
      </c>
      <c r="AT59" s="5">
        <f t="shared" si="147"/>
        <v>2.0423540463010586E-3</v>
      </c>
      <c r="AU59" s="5">
        <f t="shared" si="148"/>
        <v>6.1247867318366535E-4</v>
      </c>
      <c r="AV59" s="5">
        <f t="shared" si="149"/>
        <v>1.3775652382023111E-4</v>
      </c>
      <c r="AW59" s="5">
        <f t="shared" si="150"/>
        <v>8.9574396833253655E-7</v>
      </c>
      <c r="AX59" s="5">
        <f t="shared" si="151"/>
        <v>7.0538366963433146E-5</v>
      </c>
      <c r="AY59" s="5">
        <f t="shared" si="152"/>
        <v>1.0200165829569762E-4</v>
      </c>
      <c r="AZ59" s="5">
        <f t="shared" si="153"/>
        <v>7.374949791838697E-5</v>
      </c>
      <c r="BA59" s="5">
        <f t="shared" si="154"/>
        <v>3.554836613503421E-5</v>
      </c>
      <c r="BB59" s="5">
        <f t="shared" si="155"/>
        <v>1.2851134962324154E-5</v>
      </c>
      <c r="BC59" s="5">
        <f t="shared" si="156"/>
        <v>3.7166640895398539E-6</v>
      </c>
      <c r="BD59" s="5">
        <f t="shared" si="157"/>
        <v>1.216267817993626E-3</v>
      </c>
      <c r="BE59" s="5">
        <f t="shared" si="158"/>
        <v>1.0942345193526519E-3</v>
      </c>
      <c r="BF59" s="5">
        <f t="shared" si="159"/>
        <v>4.9222266906563997E-4</v>
      </c>
      <c r="BG59" s="5">
        <f t="shared" si="160"/>
        <v>1.4761196169990875E-4</v>
      </c>
      <c r="BH59" s="5">
        <f t="shared" si="161"/>
        <v>3.320035718528075E-5</v>
      </c>
      <c r="BI59" s="5">
        <f t="shared" si="162"/>
        <v>5.9738449623539155E-6</v>
      </c>
      <c r="BJ59" s="8">
        <f t="shared" si="163"/>
        <v>0.23427871706352829</v>
      </c>
      <c r="BK59" s="8">
        <f t="shared" si="164"/>
        <v>0.26737110252599999</v>
      </c>
      <c r="BL59" s="8">
        <f t="shared" si="165"/>
        <v>0.44938901974821321</v>
      </c>
      <c r="BM59" s="8">
        <f t="shared" si="166"/>
        <v>0.4152517125646385</v>
      </c>
      <c r="BN59" s="8">
        <f t="shared" si="167"/>
        <v>0.5839546503342079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1.3</v>
      </c>
      <c r="F60">
        <f>VLOOKUP(B60,home!$B$2:$E$405,3,FALSE)</f>
        <v>1.0526</v>
      </c>
      <c r="G60">
        <f>VLOOKUP(C60,away!$B$2:$E$405,4,FALSE)</f>
        <v>0.93120000000000003</v>
      </c>
      <c r="H60">
        <f>VLOOKUP(A60,away!$A$2:$E$405,3,FALSE)</f>
        <v>1.0919000000000001</v>
      </c>
      <c r="I60">
        <f>VLOOKUP(C60,away!$B$2:$E$405,3,FALSE)</f>
        <v>0.91579999999999995</v>
      </c>
      <c r="J60">
        <f>VLOOKUP(B60,home!$B$2:$E$405,4,FALSE)</f>
        <v>0.62660000000000005</v>
      </c>
      <c r="K60" s="3">
        <f t="shared" si="112"/>
        <v>1.274235456</v>
      </c>
      <c r="L60" s="3">
        <f t="shared" si="113"/>
        <v>0.62657620173200002</v>
      </c>
      <c r="M60" s="5">
        <f t="shared" si="114"/>
        <v>0.14944726995007804</v>
      </c>
      <c r="N60" s="5">
        <f t="shared" si="115"/>
        <v>0.19043101017279282</v>
      </c>
      <c r="O60" s="5">
        <f t="shared" si="116"/>
        <v>9.3640102764536784E-2</v>
      </c>
      <c r="P60" s="5">
        <f t="shared" si="117"/>
        <v>0.1193195390460564</v>
      </c>
      <c r="Q60" s="5">
        <f t="shared" si="118"/>
        <v>0.12132697254203467</v>
      </c>
      <c r="R60" s="5">
        <f t="shared" si="119"/>
        <v>2.93363299599988E-2</v>
      </c>
      <c r="S60" s="5">
        <f t="shared" si="120"/>
        <v>2.381634740286525E-2</v>
      </c>
      <c r="T60" s="5">
        <f t="shared" si="121"/>
        <v>7.6020593623030749E-2</v>
      </c>
      <c r="U60" s="5">
        <f t="shared" si="122"/>
        <v>3.7381391783945533E-2</v>
      </c>
      <c r="V60" s="5">
        <f t="shared" si="123"/>
        <v>2.1127894918833582E-3</v>
      </c>
      <c r="W60" s="5">
        <f t="shared" si="124"/>
        <v>5.1533043394066343E-2</v>
      </c>
      <c r="X60" s="5">
        <f t="shared" si="125"/>
        <v>3.2289378593544429E-2</v>
      </c>
      <c r="Y60" s="5">
        <f t="shared" si="126"/>
        <v>1.0115878097714807E-2</v>
      </c>
      <c r="Z60" s="5">
        <f t="shared" si="127"/>
        <v>6.1271487330309092E-3</v>
      </c>
      <c r="AA60" s="5">
        <f t="shared" si="128"/>
        <v>7.8074301598134634E-3</v>
      </c>
      <c r="AB60" s="5">
        <f t="shared" si="129"/>
        <v>4.9742521649390314E-3</v>
      </c>
      <c r="AC60" s="5">
        <f t="shared" si="130"/>
        <v>1.0542893672341985E-4</v>
      </c>
      <c r="AD60" s="5">
        <f t="shared" si="131"/>
        <v>1.6416307762076487E-2</v>
      </c>
      <c r="AE60" s="5">
        <f t="shared" si="132"/>
        <v>1.0286067764025436E-2</v>
      </c>
      <c r="AF60" s="5">
        <f t="shared" si="133"/>
        <v>3.2225026351705112E-3</v>
      </c>
      <c r="AG60" s="5">
        <f t="shared" si="134"/>
        <v>6.7304782040550012E-4</v>
      </c>
      <c r="AH60" s="5">
        <f t="shared" si="135"/>
        <v>9.5978139514738545E-4</v>
      </c>
      <c r="AI60" s="5">
        <f t="shared" si="136"/>
        <v>1.2229874837059451E-3</v>
      </c>
      <c r="AJ60" s="5">
        <f t="shared" si="137"/>
        <v>7.7918700699116891E-4</v>
      </c>
      <c r="AK60" s="5">
        <f t="shared" si="138"/>
        <v>3.309559037208891E-4</v>
      </c>
      <c r="AL60" s="5">
        <f t="shared" si="139"/>
        <v>3.3670021904465624E-6</v>
      </c>
      <c r="AM60" s="5">
        <f t="shared" si="140"/>
        <v>4.1836482814091693E-3</v>
      </c>
      <c r="AN60" s="5">
        <f t="shared" si="141"/>
        <v>2.6213744495479671E-3</v>
      </c>
      <c r="AO60" s="5">
        <f t="shared" si="142"/>
        <v>8.2124542295753853E-4</v>
      </c>
      <c r="AP60" s="5">
        <f t="shared" si="143"/>
        <v>1.7152427926884147E-4</v>
      </c>
      <c r="AQ60" s="5">
        <f t="shared" si="144"/>
        <v>2.6868257852272375E-5</v>
      </c>
      <c r="AR60" s="5">
        <f t="shared" si="145"/>
        <v>1.2027523621289775E-4</v>
      </c>
      <c r="AS60" s="5">
        <f t="shared" si="146"/>
        <v>1.532589704612495E-4</v>
      </c>
      <c r="AT60" s="5">
        <f t="shared" si="147"/>
        <v>9.7644007055890407E-5</v>
      </c>
      <c r="AU60" s="5">
        <f t="shared" si="148"/>
        <v>4.1473818618843245E-5</v>
      </c>
      <c r="AV60" s="5">
        <f t="shared" si="149"/>
        <v>1.3211852544960759E-5</v>
      </c>
      <c r="AW60" s="5">
        <f t="shared" si="150"/>
        <v>7.4673151247658525E-8</v>
      </c>
      <c r="AX60" s="5">
        <f t="shared" si="151"/>
        <v>8.8849216260083834E-4</v>
      </c>
      <c r="AY60" s="5">
        <f t="shared" si="152"/>
        <v>5.56708044511084E-4</v>
      </c>
      <c r="AZ60" s="5">
        <f t="shared" si="153"/>
        <v>1.7441000600170204E-4</v>
      </c>
      <c r="BA60" s="5">
        <f t="shared" si="154"/>
        <v>3.6427053034867271E-5</v>
      </c>
      <c r="BB60" s="5">
        <f t="shared" si="155"/>
        <v>5.7060811327193131E-6</v>
      </c>
      <c r="BC60" s="5">
        <f t="shared" si="156"/>
        <v>7.1505892858277924E-7</v>
      </c>
      <c r="BD60" s="5">
        <f t="shared" si="157"/>
        <v>1.2560266778116093E-5</v>
      </c>
      <c r="BE60" s="5">
        <f t="shared" si="158"/>
        <v>1.6004737265494411E-5</v>
      </c>
      <c r="BF60" s="5">
        <f t="shared" si="159"/>
        <v>1.0196901843828735E-5</v>
      </c>
      <c r="BG60" s="5">
        <f t="shared" si="160"/>
        <v>4.331084623586116E-6</v>
      </c>
      <c r="BH60" s="5">
        <f t="shared" si="161"/>
        <v>1.3797053975774614E-6</v>
      </c>
      <c r="BI60" s="5">
        <f t="shared" si="162"/>
        <v>3.5161390728555513E-7</v>
      </c>
      <c r="BJ60" s="8">
        <f t="shared" si="163"/>
        <v>0.52180192150210736</v>
      </c>
      <c r="BK60" s="8">
        <f t="shared" si="164"/>
        <v>0.29536144987430801</v>
      </c>
      <c r="BL60" s="8">
        <f t="shared" si="165"/>
        <v>0.17690310681750876</v>
      </c>
      <c r="BM60" s="8">
        <f t="shared" si="166"/>
        <v>0.29613576912009754</v>
      </c>
      <c r="BN60" s="8">
        <f t="shared" si="167"/>
        <v>0.70350122443549756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1.3</v>
      </c>
      <c r="F61">
        <f>VLOOKUP(B61,home!$B$2:$E$405,3,FALSE)</f>
        <v>0.85470000000000002</v>
      </c>
      <c r="G61">
        <f>VLOOKUP(C61,away!$B$2:$E$405,4,FALSE)</f>
        <v>0.89739999999999998</v>
      </c>
      <c r="H61">
        <f>VLOOKUP(A61,away!$A$2:$E$405,3,FALSE)</f>
        <v>1.0919000000000001</v>
      </c>
      <c r="I61">
        <f>VLOOKUP(C61,away!$B$2:$E$405,3,FALSE)</f>
        <v>0.9667</v>
      </c>
      <c r="J61">
        <f>VLOOKUP(B61,home!$B$2:$E$405,4,FALSE)</f>
        <v>1.1701999999999999</v>
      </c>
      <c r="K61" s="3">
        <f t="shared" si="112"/>
        <v>0.99711011400000005</v>
      </c>
      <c r="L61" s="3">
        <f t="shared" si="113"/>
        <v>1.2351925920459998</v>
      </c>
      <c r="M61" s="5">
        <f t="shared" si="114"/>
        <v>0.10728110863324825</v>
      </c>
      <c r="N61" s="5">
        <f t="shared" si="115"/>
        <v>0.10697107845934453</v>
      </c>
      <c r="O61" s="5">
        <f t="shared" si="116"/>
        <v>0.13251283065027036</v>
      </c>
      <c r="P61" s="5">
        <f t="shared" si="117"/>
        <v>0.13212988367615378</v>
      </c>
      <c r="Q61" s="5">
        <f t="shared" si="118"/>
        <v>5.333097211864999E-2</v>
      </c>
      <c r="R61" s="5">
        <f t="shared" si="119"/>
        <v>8.1839433385130056E-2</v>
      </c>
      <c r="S61" s="5">
        <f t="shared" si="120"/>
        <v>4.0683551798380908E-2</v>
      </c>
      <c r="T61" s="5">
        <f t="shared" si="121"/>
        <v>6.5874021687568216E-2</v>
      </c>
      <c r="U61" s="5">
        <f t="shared" si="122"/>
        <v>8.1602926752342431E-2</v>
      </c>
      <c r="V61" s="5">
        <f t="shared" si="123"/>
        <v>5.5674221316899791E-3</v>
      </c>
      <c r="W61" s="5">
        <f t="shared" si="124"/>
        <v>1.772561722965264E-2</v>
      </c>
      <c r="X61" s="5">
        <f t="shared" si="125"/>
        <v>2.1894551091509878E-2</v>
      </c>
      <c r="Y61" s="5">
        <f t="shared" si="126"/>
        <v>1.3521993657202833E-2</v>
      </c>
      <c r="Z61" s="5">
        <f t="shared" si="127"/>
        <v>3.3695820618184914E-2</v>
      </c>
      <c r="AA61" s="5">
        <f t="shared" si="128"/>
        <v>3.3598443537921907E-2</v>
      </c>
      <c r="AB61" s="5">
        <f t="shared" si="129"/>
        <v>1.6750673933159939E-2</v>
      </c>
      <c r="AC61" s="5">
        <f t="shared" si="130"/>
        <v>4.2856033089609772E-4</v>
      </c>
      <c r="AD61" s="5">
        <f t="shared" si="131"/>
        <v>4.4185980541448277E-3</v>
      </c>
      <c r="AE61" s="5">
        <f t="shared" si="132"/>
        <v>5.4578195837085598E-3</v>
      </c>
      <c r="AF61" s="5">
        <f t="shared" si="133"/>
        <v>3.3707291592601982E-3</v>
      </c>
      <c r="AG61" s="5">
        <f t="shared" si="134"/>
        <v>1.3878332291038795E-3</v>
      </c>
      <c r="AH61" s="5">
        <f t="shared" si="135"/>
        <v>1.0405207002623216E-2</v>
      </c>
      <c r="AI61" s="5">
        <f t="shared" si="136"/>
        <v>1.0375137140579232E-2</v>
      </c>
      <c r="AJ61" s="5">
        <f t="shared" si="137"/>
        <v>5.172577088504297E-3</v>
      </c>
      <c r="AK61" s="5">
        <f t="shared" si="138"/>
        <v>1.7192096434641027E-3</v>
      </c>
      <c r="AL61" s="5">
        <f t="shared" si="139"/>
        <v>2.1112990867048558E-5</v>
      </c>
      <c r="AM61" s="5">
        <f t="shared" si="140"/>
        <v>8.8116576189770546E-4</v>
      </c>
      <c r="AN61" s="5">
        <f t="shared" si="141"/>
        <v>1.0884094214606149E-3</v>
      </c>
      <c r="AO61" s="5">
        <f t="shared" si="142"/>
        <v>6.7219762725061216E-4</v>
      </c>
      <c r="AP61" s="5">
        <f t="shared" si="143"/>
        <v>2.7676450985695151E-4</v>
      </c>
      <c r="AQ61" s="5">
        <f t="shared" si="144"/>
        <v>8.546436807913715E-5</v>
      </c>
      <c r="AR61" s="5">
        <f t="shared" si="145"/>
        <v>2.5704869216690708E-3</v>
      </c>
      <c r="AS61" s="5">
        <f t="shared" si="146"/>
        <v>2.5630585075009562E-3</v>
      </c>
      <c r="AT61" s="5">
        <f t="shared" si="147"/>
        <v>1.2778257803014743E-3</v>
      </c>
      <c r="AU61" s="5">
        <f t="shared" si="148"/>
        <v>4.247110031561807E-4</v>
      </c>
      <c r="AV61" s="5">
        <f t="shared" si="149"/>
        <v>1.0587090919352842E-4</v>
      </c>
      <c r="AW61" s="5">
        <f t="shared" si="150"/>
        <v>7.2231238070057361E-7</v>
      </c>
      <c r="AX61" s="5">
        <f t="shared" si="151"/>
        <v>1.464365488831196E-4</v>
      </c>
      <c r="AY61" s="5">
        <f t="shared" si="152"/>
        <v>1.8087734038521125E-4</v>
      </c>
      <c r="AZ61" s="5">
        <f t="shared" si="153"/>
        <v>1.1170917545639786E-4</v>
      </c>
      <c r="BA61" s="5">
        <f t="shared" si="154"/>
        <v>4.5994115329103161E-5</v>
      </c>
      <c r="BB61" s="5">
        <f t="shared" si="155"/>
        <v>1.4202897633054396E-5</v>
      </c>
      <c r="BC61" s="5">
        <f t="shared" si="156"/>
        <v>3.5086627883872898E-6</v>
      </c>
      <c r="BD61" s="5">
        <f t="shared" si="157"/>
        <v>5.2917440059946038E-4</v>
      </c>
      <c r="BE61" s="5">
        <f t="shared" si="158"/>
        <v>5.2764514690760954E-4</v>
      </c>
      <c r="BF61" s="5">
        <f t="shared" si="159"/>
        <v>2.6306015629229667E-4</v>
      </c>
      <c r="BG61" s="5">
        <f t="shared" si="160"/>
        <v>8.7433314143156598E-5</v>
      </c>
      <c r="BH61" s="5">
        <f t="shared" si="161"/>
        <v>2.1795160458170172E-5</v>
      </c>
      <c r="BI61" s="5">
        <f t="shared" si="162"/>
        <v>4.3464349858188706E-6</v>
      </c>
      <c r="BJ61" s="8">
        <f t="shared" si="163"/>
        <v>0.29745994469916587</v>
      </c>
      <c r="BK61" s="8">
        <f t="shared" si="164"/>
        <v>0.28629251690162127</v>
      </c>
      <c r="BL61" s="8">
        <f t="shared" si="165"/>
        <v>0.38235184686920326</v>
      </c>
      <c r="BM61" s="8">
        <f t="shared" si="166"/>
        <v>0.3855546671373738</v>
      </c>
      <c r="BN61" s="8">
        <f t="shared" si="167"/>
        <v>0.61406530692279704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1.5481</v>
      </c>
      <c r="F62">
        <f>VLOOKUP(B62,home!$B$2:$E$405,3,FALSE)</f>
        <v>1.2422</v>
      </c>
      <c r="G62">
        <f>VLOOKUP(C62,away!$B$2:$E$405,4,FALSE)</f>
        <v>0.83050000000000002</v>
      </c>
      <c r="H62">
        <f>VLOOKUP(A62,away!$A$2:$E$405,3,FALSE)</f>
        <v>1.2666999999999999</v>
      </c>
      <c r="I62">
        <f>VLOOKUP(C62,away!$B$2:$E$405,3,FALSE)</f>
        <v>1.1277999999999999</v>
      </c>
      <c r="J62">
        <f>VLOOKUP(B62,home!$B$2:$E$405,4,FALSE)</f>
        <v>1.0324</v>
      </c>
      <c r="K62" s="3">
        <f t="shared" si="112"/>
        <v>1.59709287551</v>
      </c>
      <c r="L62" s="3">
        <f t="shared" si="113"/>
        <v>1.4748703900239999</v>
      </c>
      <c r="M62" s="5">
        <f t="shared" si="114"/>
        <v>4.6330107208651189E-2</v>
      </c>
      <c r="N62" s="5">
        <f t="shared" si="115"/>
        <v>7.39934841445513E-2</v>
      </c>
      <c r="O62" s="5">
        <f t="shared" si="116"/>
        <v>6.8330903288677108E-2</v>
      </c>
      <c r="P62" s="5">
        <f t="shared" si="117"/>
        <v>0.10913079881950903</v>
      </c>
      <c r="Q62" s="5">
        <f t="shared" si="118"/>
        <v>5.9087233180712524E-2</v>
      </c>
      <c r="R62" s="5">
        <f t="shared" si="119"/>
        <v>5.0389612992031721E-2</v>
      </c>
      <c r="S62" s="5">
        <f t="shared" si="120"/>
        <v>6.4264535355749733E-2</v>
      </c>
      <c r="T62" s="5">
        <f t="shared" si="121"/>
        <v>8.7146010646676514E-2</v>
      </c>
      <c r="U62" s="5">
        <f t="shared" si="122"/>
        <v>8.0476891909279979E-2</v>
      </c>
      <c r="V62" s="5">
        <f t="shared" si="123"/>
        <v>1.6819492650266121E-2</v>
      </c>
      <c r="W62" s="5">
        <f t="shared" si="124"/>
        <v>3.1455933048838022E-2</v>
      </c>
      <c r="X62" s="5">
        <f t="shared" si="125"/>
        <v>4.6393424244308569E-2</v>
      </c>
      <c r="Y62" s="5">
        <f t="shared" si="126"/>
        <v>3.4212143854876143E-2</v>
      </c>
      <c r="Z62" s="5">
        <f t="shared" si="127"/>
        <v>2.4772716055572078E-2</v>
      </c>
      <c r="AA62" s="5">
        <f t="shared" si="128"/>
        <v>3.9564328319386353E-2</v>
      </c>
      <c r="AB62" s="5">
        <f t="shared" si="129"/>
        <v>3.1593953441615245E-2</v>
      </c>
      <c r="AC62" s="5">
        <f t="shared" si="130"/>
        <v>2.4761499315067116E-3</v>
      </c>
      <c r="AD62" s="5">
        <f t="shared" si="131"/>
        <v>1.2559511641204696E-2</v>
      </c>
      <c r="AE62" s="5">
        <f t="shared" si="132"/>
        <v>1.8523651832774535E-2</v>
      </c>
      <c r="AF62" s="5">
        <f t="shared" si="133"/>
        <v>1.3659992801636482E-2</v>
      </c>
      <c r="AG62" s="5">
        <f t="shared" si="134"/>
        <v>6.71557297035821E-3</v>
      </c>
      <c r="AH62" s="5">
        <f t="shared" si="135"/>
        <v>9.1341363477088506E-3</v>
      </c>
      <c r="AI62" s="5">
        <f t="shared" si="136"/>
        <v>1.4588064084862736E-2</v>
      </c>
      <c r="AJ62" s="5">
        <f t="shared" si="137"/>
        <v>1.1649246608708794E-2</v>
      </c>
      <c r="AK62" s="5">
        <f t="shared" si="138"/>
        <v>6.2016429212759499E-3</v>
      </c>
      <c r="AL62" s="5">
        <f t="shared" si="139"/>
        <v>2.3330334100478046E-4</v>
      </c>
      <c r="AM62" s="5">
        <f t="shared" si="140"/>
        <v>4.011741312410581E-3</v>
      </c>
      <c r="AN62" s="5">
        <f t="shared" si="141"/>
        <v>5.9167984741103864E-3</v>
      </c>
      <c r="AO62" s="5">
        <f t="shared" si="142"/>
        <v>4.3632554366022968E-3</v>
      </c>
      <c r="AP62" s="5">
        <f t="shared" si="143"/>
        <v>2.1450787491853226E-3</v>
      </c>
      <c r="AQ62" s="5">
        <f t="shared" si="144"/>
        <v>7.9092828286078784E-4</v>
      </c>
      <c r="AR62" s="5">
        <f t="shared" si="145"/>
        <v>2.6943334475355487E-3</v>
      </c>
      <c r="AS62" s="5">
        <f t="shared" si="146"/>
        <v>4.30310075330732E-3</v>
      </c>
      <c r="AT62" s="5">
        <f t="shared" si="147"/>
        <v>3.4362257778544182E-3</v>
      </c>
      <c r="AU62" s="5">
        <f t="shared" si="148"/>
        <v>1.829323902818367E-3</v>
      </c>
      <c r="AV62" s="5">
        <f t="shared" si="149"/>
        <v>7.3040004304784066E-4</v>
      </c>
      <c r="AW62" s="5">
        <f t="shared" si="150"/>
        <v>1.5265199567654489E-5</v>
      </c>
      <c r="AX62" s="5">
        <f t="shared" si="151"/>
        <v>1.0678539114066788E-3</v>
      </c>
      <c r="AY62" s="5">
        <f t="shared" si="152"/>
        <v>1.5749461148050221E-3</v>
      </c>
      <c r="AZ62" s="5">
        <f t="shared" si="153"/>
        <v>1.1614206953046333E-3</v>
      </c>
      <c r="BA62" s="5">
        <f t="shared" si="154"/>
        <v>5.7098166462196318E-4</v>
      </c>
      <c r="BB62" s="5">
        <f t="shared" si="155"/>
        <v>2.1053098759938693E-4</v>
      </c>
      <c r="BC62" s="5">
        <f t="shared" si="156"/>
        <v>6.2101183958569115E-5</v>
      </c>
      <c r="BD62" s="5">
        <f t="shared" si="157"/>
        <v>6.6229877043691009E-4</v>
      </c>
      <c r="BE62" s="5">
        <f t="shared" si="158"/>
        <v>1.057752647723822E-3</v>
      </c>
      <c r="BF62" s="5">
        <f t="shared" si="159"/>
        <v>8.4466460886577753E-4</v>
      </c>
      <c r="BG62" s="5">
        <f t="shared" si="160"/>
        <v>4.4966927633832482E-4</v>
      </c>
      <c r="BH62" s="5">
        <f t="shared" si="161"/>
        <v>1.7954089939391907E-4</v>
      </c>
      <c r="BI62" s="5">
        <f t="shared" si="162"/>
        <v>5.7348698256937094E-5</v>
      </c>
      <c r="BJ62" s="8">
        <f t="shared" si="163"/>
        <v>0.40562259517880256</v>
      </c>
      <c r="BK62" s="8">
        <f t="shared" si="164"/>
        <v>0.24082933342149254</v>
      </c>
      <c r="BL62" s="8">
        <f t="shared" si="165"/>
        <v>0.32817343873912597</v>
      </c>
      <c r="BM62" s="8">
        <f t="shared" si="166"/>
        <v>0.59057626284562259</v>
      </c>
      <c r="BN62" s="8">
        <f t="shared" si="167"/>
        <v>0.40726213963413288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1.4975000000000001</v>
      </c>
      <c r="F63">
        <f>VLOOKUP(B63,home!$B$2:$E$405,3,FALSE)</f>
        <v>1.1597999999999999</v>
      </c>
      <c r="G63">
        <f>VLOOKUP(C63,away!$B$2:$E$405,4,FALSE)</f>
        <v>1.3707</v>
      </c>
      <c r="H63">
        <f>VLOOKUP(A63,away!$A$2:$E$405,3,FALSE)</f>
        <v>1.175</v>
      </c>
      <c r="I63">
        <f>VLOOKUP(C63,away!$B$2:$E$405,3,FALSE)</f>
        <v>0.7167</v>
      </c>
      <c r="J63">
        <f>VLOOKUP(B63,home!$B$2:$E$405,4,FALSE)</f>
        <v>0.85109999999999997</v>
      </c>
      <c r="K63" s="3">
        <f t="shared" si="112"/>
        <v>2.3806324453499998</v>
      </c>
      <c r="L63" s="3">
        <f t="shared" si="113"/>
        <v>0.71673045974999994</v>
      </c>
      <c r="M63" s="5">
        <f t="shared" si="114"/>
        <v>4.5168158195370525E-2</v>
      </c>
      <c r="N63" s="5">
        <f t="shared" si="115"/>
        <v>0.10752878289660057</v>
      </c>
      <c r="O63" s="5">
        <f t="shared" si="116"/>
        <v>3.2373394789428647E-2</v>
      </c>
      <c r="P63" s="5">
        <f t="shared" si="117"/>
        <v>7.7069154001838461E-2</v>
      </c>
      <c r="Q63" s="5">
        <f t="shared" si="118"/>
        <v>0.12799325468632175</v>
      </c>
      <c r="R63" s="5">
        <f t="shared" si="119"/>
        <v>1.1601499065547723E-2</v>
      </c>
      <c r="S63" s="5">
        <f t="shared" si="120"/>
        <v>3.2875230781315511E-2</v>
      </c>
      <c r="T63" s="5">
        <f t="shared" si="121"/>
        <v>9.1736664276226218E-2</v>
      </c>
      <c r="U63" s="5">
        <f t="shared" si="122"/>
        <v>2.7618905090140616E-2</v>
      </c>
      <c r="V63" s="5">
        <f t="shared" si="123"/>
        <v>6.2326754194405292E-3</v>
      </c>
      <c r="W63" s="5">
        <f t="shared" si="124"/>
        <v>0.10156829829740115</v>
      </c>
      <c r="X63" s="5">
        <f t="shared" si="125"/>
        <v>7.2797093134721463E-2</v>
      </c>
      <c r="Y63" s="5">
        <f t="shared" si="126"/>
        <v>2.6087947015456241E-2</v>
      </c>
      <c r="Z63" s="5">
        <f t="shared" si="127"/>
        <v>2.7717159196797379E-3</v>
      </c>
      <c r="AA63" s="5">
        <f t="shared" si="128"/>
        <v>6.5984368476826984E-3</v>
      </c>
      <c r="AB63" s="5">
        <f t="shared" si="129"/>
        <v>7.8542264240932039E-3</v>
      </c>
      <c r="AC63" s="5">
        <f t="shared" si="130"/>
        <v>6.6466488912753628E-4</v>
      </c>
      <c r="AD63" s="5">
        <f t="shared" si="131"/>
        <v>6.0449196586445111E-2</v>
      </c>
      <c r="AE63" s="5">
        <f t="shared" si="132"/>
        <v>4.3325780460920928E-2</v>
      </c>
      <c r="AF63" s="5">
        <f t="shared" si="133"/>
        <v>1.5526453274391712E-2</v>
      </c>
      <c r="AG63" s="5">
        <f t="shared" si="134"/>
        <v>3.7094273312138874E-3</v>
      </c>
      <c r="AH63" s="5">
        <f t="shared" si="135"/>
        <v>4.9664330635211312E-4</v>
      </c>
      <c r="AI63" s="5">
        <f t="shared" si="136"/>
        <v>1.1823251688677402E-3</v>
      </c>
      <c r="AJ63" s="5">
        <f t="shared" si="137"/>
        <v>1.4073408289802301E-3</v>
      </c>
      <c r="AK63" s="5">
        <f t="shared" si="138"/>
        <v>1.1167870797120336E-3</v>
      </c>
      <c r="AL63" s="5">
        <f t="shared" si="139"/>
        <v>4.53639579264804E-5</v>
      </c>
      <c r="AM63" s="5">
        <f t="shared" si="140"/>
        <v>2.878146373780633E-2</v>
      </c>
      <c r="AN63" s="5">
        <f t="shared" si="141"/>
        <v>2.0628551737075881E-2</v>
      </c>
      <c r="AO63" s="5">
        <f t="shared" si="142"/>
        <v>7.392555685245529E-3</v>
      </c>
      <c r="AP63" s="5">
        <f t="shared" si="143"/>
        <v>1.7661566116711678E-3</v>
      </c>
      <c r="AQ63" s="5">
        <f t="shared" si="144"/>
        <v>3.1646456006839452E-4</v>
      </c>
      <c r="AR63" s="5">
        <f t="shared" si="145"/>
        <v>7.1191877058702049E-5</v>
      </c>
      <c r="AS63" s="5">
        <f t="shared" si="146"/>
        <v>1.6948169237131444E-4</v>
      </c>
      <c r="AT63" s="5">
        <f t="shared" si="147"/>
        <v>2.0173680787598935E-4</v>
      </c>
      <c r="AU63" s="5">
        <f t="shared" si="148"/>
        <v>1.6008706341697322E-4</v>
      </c>
      <c r="AV63" s="5">
        <f t="shared" si="149"/>
        <v>9.5277114312812406E-5</v>
      </c>
      <c r="AW63" s="5">
        <f t="shared" si="150"/>
        <v>2.1500900433039848E-6</v>
      </c>
      <c r="AX63" s="5">
        <f t="shared" si="151"/>
        <v>1.1419681066481035E-2</v>
      </c>
      <c r="AY63" s="5">
        <f t="shared" si="152"/>
        <v>8.1848332609773221E-3</v>
      </c>
      <c r="AZ63" s="5">
        <f t="shared" si="153"/>
        <v>2.9331596530586838E-3</v>
      </c>
      <c r="BA63" s="5">
        <f t="shared" si="154"/>
        <v>7.0076162221896694E-4</v>
      </c>
      <c r="BB63" s="5">
        <f t="shared" si="155"/>
        <v>1.2556429991703898E-4</v>
      </c>
      <c r="BC63" s="5">
        <f t="shared" si="156"/>
        <v>1.7999151681545255E-5</v>
      </c>
      <c r="BD63" s="5">
        <f t="shared" si="157"/>
        <v>8.5042311291248285E-6</v>
      </c>
      <c r="BE63" s="5">
        <f t="shared" si="158"/>
        <v>2.0245448548750033E-5</v>
      </c>
      <c r="BF63" s="5">
        <f t="shared" si="159"/>
        <v>2.40984858429092E-5</v>
      </c>
      <c r="BG63" s="5">
        <f t="shared" si="160"/>
        <v>1.9123212427145759E-5</v>
      </c>
      <c r="BH63" s="5">
        <f t="shared" si="161"/>
        <v>1.1381334990845883E-5</v>
      </c>
      <c r="BI63" s="5">
        <f t="shared" si="162"/>
        <v>5.4189550701209893E-6</v>
      </c>
      <c r="BJ63" s="8">
        <f t="shared" si="163"/>
        <v>0.73299008934590115</v>
      </c>
      <c r="BK63" s="8">
        <f t="shared" si="164"/>
        <v>0.17024008050599637</v>
      </c>
      <c r="BL63" s="8">
        <f t="shared" si="165"/>
        <v>9.1036104823849689E-2</v>
      </c>
      <c r="BM63" s="8">
        <f t="shared" si="166"/>
        <v>0.58712106378938511</v>
      </c>
      <c r="BN63" s="8">
        <f t="shared" si="167"/>
        <v>0.40173424363510768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1.4975000000000001</v>
      </c>
      <c r="F64">
        <f>VLOOKUP(B64,home!$B$2:$E$405,3,FALSE)</f>
        <v>0.87870000000000004</v>
      </c>
      <c r="G64">
        <f>VLOOKUP(C64,away!$B$2:$E$405,4,FALSE)</f>
        <v>1.0192000000000001</v>
      </c>
      <c r="H64">
        <f>VLOOKUP(A64,away!$A$2:$E$405,3,FALSE)</f>
        <v>1.175</v>
      </c>
      <c r="I64">
        <f>VLOOKUP(C64,away!$B$2:$E$405,3,FALSE)</f>
        <v>1.7020999999999999</v>
      </c>
      <c r="J64">
        <f>VLOOKUP(B64,home!$B$2:$E$405,4,FALSE)</f>
        <v>0.94059999999999999</v>
      </c>
      <c r="K64" s="3">
        <f t="shared" si="112"/>
        <v>1.3411176324000003</v>
      </c>
      <c r="L64" s="3">
        <f t="shared" si="113"/>
        <v>1.8811694305000002</v>
      </c>
      <c r="M64" s="5">
        <f t="shared" si="114"/>
        <v>3.9863782945218237E-2</v>
      </c>
      <c r="N64" s="5">
        <f t="shared" si="115"/>
        <v>5.3462022201998589E-2</v>
      </c>
      <c r="O64" s="5">
        <f t="shared" si="116"/>
        <v>7.4990529860631802E-2</v>
      </c>
      <c r="P64" s="5">
        <f t="shared" si="117"/>
        <v>0.10057112185911203</v>
      </c>
      <c r="Q64" s="5">
        <f t="shared" si="118"/>
        <v>3.584943031943031E-2</v>
      </c>
      <c r="R64" s="5">
        <f t="shared" si="119"/>
        <v>7.0534946175409008E-2</v>
      </c>
      <c r="S64" s="5">
        <f t="shared" si="120"/>
        <v>6.3431953798138194E-2</v>
      </c>
      <c r="T64" s="5">
        <f t="shared" si="121"/>
        <v>6.7438852417752146E-2</v>
      </c>
      <c r="U64" s="5">
        <f t="shared" si="122"/>
        <v>9.4595660016225977E-2</v>
      </c>
      <c r="V64" s="5">
        <f t="shared" si="123"/>
        <v>1.778117123382918E-2</v>
      </c>
      <c r="W64" s="5">
        <f t="shared" si="124"/>
        <v>1.6026101037627718E-2</v>
      </c>
      <c r="X64" s="5">
        <f t="shared" si="125"/>
        <v>3.0147811362089591E-2</v>
      </c>
      <c r="Y64" s="5">
        <f t="shared" si="126"/>
        <v>2.8356570565421763E-2</v>
      </c>
      <c r="Z64" s="5">
        <f t="shared" si="127"/>
        <v>4.4229394842380788E-2</v>
      </c>
      <c r="AA64" s="5">
        <f t="shared" si="128"/>
        <v>5.9316821293498495E-2</v>
      </c>
      <c r="AB64" s="5">
        <f t="shared" si="129"/>
        <v>3.9775417467315326E-2</v>
      </c>
      <c r="AC64" s="5">
        <f t="shared" si="130"/>
        <v>2.8037234032277174E-3</v>
      </c>
      <c r="AD64" s="5">
        <f t="shared" si="131"/>
        <v>5.3732216700466181E-3</v>
      </c>
      <c r="AE64" s="5">
        <f t="shared" si="132"/>
        <v>1.0107940348991856E-2</v>
      </c>
      <c r="AF64" s="5">
        <f t="shared" si="133"/>
        <v>9.5073741949204919E-3</v>
      </c>
      <c r="AG64" s="5">
        <f t="shared" si="134"/>
        <v>5.9616605666029951E-3</v>
      </c>
      <c r="AH64" s="5">
        <f t="shared" si="135"/>
        <v>2.0800746376750286E-2</v>
      </c>
      <c r="AI64" s="5">
        <f t="shared" si="136"/>
        <v>2.7896247732940225E-2</v>
      </c>
      <c r="AJ64" s="5">
        <f t="shared" si="137"/>
        <v>1.8706074856222339E-2</v>
      </c>
      <c r="AK64" s="5">
        <f t="shared" si="138"/>
        <v>8.3623489408913582E-3</v>
      </c>
      <c r="AL64" s="5">
        <f t="shared" si="139"/>
        <v>2.829371296073467E-4</v>
      </c>
      <c r="AM64" s="5">
        <f t="shared" si="140"/>
        <v>1.441224464898658E-3</v>
      </c>
      <c r="AN64" s="5">
        <f t="shared" si="141"/>
        <v>2.7111874058560756E-3</v>
      </c>
      <c r="AO64" s="5">
        <f t="shared" si="142"/>
        <v>2.5501014341265237E-3</v>
      </c>
      <c r="AP64" s="5">
        <f t="shared" si="143"/>
        <v>1.5990576208510091E-3</v>
      </c>
      <c r="AQ64" s="5">
        <f t="shared" si="144"/>
        <v>7.5202457848824484E-4</v>
      </c>
      <c r="AR64" s="5">
        <f t="shared" si="145"/>
        <v>7.8259456431052522E-3</v>
      </c>
      <c r="AS64" s="5">
        <f t="shared" si="146"/>
        <v>1.0495513692172411E-2</v>
      </c>
      <c r="AT64" s="5">
        <f t="shared" si="147"/>
        <v>7.0378592368340268E-3</v>
      </c>
      <c r="AU64" s="5">
        <f t="shared" si="148"/>
        <v>3.1461990389557741E-3</v>
      </c>
      <c r="AV64" s="5">
        <f t="shared" si="149"/>
        <v>1.054855751545881E-3</v>
      </c>
      <c r="AW64" s="5">
        <f t="shared" si="150"/>
        <v>1.9828151462772761E-5</v>
      </c>
      <c r="AX64" s="5">
        <f t="shared" si="151"/>
        <v>3.2214192368697437E-4</v>
      </c>
      <c r="AY64" s="5">
        <f t="shared" si="152"/>
        <v>6.0600353912240008E-4</v>
      </c>
      <c r="AZ64" s="5">
        <f t="shared" si="153"/>
        <v>5.6999766628593499E-4</v>
      </c>
      <c r="BA64" s="5">
        <f t="shared" si="154"/>
        <v>3.5742072842448062E-4</v>
      </c>
      <c r="BB64" s="5">
        <f t="shared" si="155"/>
        <v>1.6809223703479392E-4</v>
      </c>
      <c r="BC64" s="5">
        <f t="shared" si="156"/>
        <v>6.3241995562842831E-5</v>
      </c>
      <c r="BD64" s="5">
        <f t="shared" si="157"/>
        <v>2.4536549514273765E-3</v>
      </c>
      <c r="BE64" s="5">
        <f t="shared" si="158"/>
        <v>3.2906399191848209E-3</v>
      </c>
      <c r="BF64" s="5">
        <f t="shared" si="159"/>
        <v>2.2065676087490381E-3</v>
      </c>
      <c r="BG64" s="5">
        <f t="shared" si="160"/>
        <v>9.864222423920134E-4</v>
      </c>
      <c r="BH64" s="5">
        <f t="shared" si="161"/>
        <v>3.3072706556586904E-4</v>
      </c>
      <c r="BI64" s="5">
        <f t="shared" si="162"/>
        <v>8.8708779828459503E-5</v>
      </c>
      <c r="BJ64" s="8">
        <f t="shared" si="163"/>
        <v>0.27337147827921998</v>
      </c>
      <c r="BK64" s="8">
        <f t="shared" si="164"/>
        <v>0.22534069390825509</v>
      </c>
      <c r="BL64" s="8">
        <f t="shared" si="165"/>
        <v>0.45389588664964581</v>
      </c>
      <c r="BM64" s="8">
        <f t="shared" si="166"/>
        <v>0.62097944493004198</v>
      </c>
      <c r="BN64" s="8">
        <f t="shared" si="167"/>
        <v>0.37527183336180003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1.3382000000000001</v>
      </c>
      <c r="F65">
        <f>VLOOKUP(B65,home!$B$2:$E$405,3,FALSE)</f>
        <v>0.61539999999999995</v>
      </c>
      <c r="G65">
        <f>VLOOKUP(C65,away!$B$2:$E$405,4,FALSE)</f>
        <v>0.74729999999999996</v>
      </c>
      <c r="H65">
        <f>VLOOKUP(A65,away!$A$2:$E$405,3,FALSE)</f>
        <v>1.3237000000000001</v>
      </c>
      <c r="I65">
        <f>VLOOKUP(C65,away!$B$2:$E$405,3,FALSE)</f>
        <v>1.3775999999999999</v>
      </c>
      <c r="J65">
        <f>VLOOKUP(B65,home!$B$2:$E$405,4,FALSE)</f>
        <v>0.88880000000000003</v>
      </c>
      <c r="K65" s="3">
        <f t="shared" si="112"/>
        <v>0.61542268364399999</v>
      </c>
      <c r="L65" s="3">
        <f t="shared" si="113"/>
        <v>1.6207526818560001</v>
      </c>
      <c r="M65" s="5">
        <f t="shared" si="114"/>
        <v>0.10686644886992827</v>
      </c>
      <c r="N65" s="5">
        <f t="shared" si="115"/>
        <v>6.5768036755035564E-2</v>
      </c>
      <c r="O65" s="5">
        <f t="shared" si="116"/>
        <v>0.17320408360636336</v>
      </c>
      <c r="P65" s="5">
        <f t="shared" si="117"/>
        <v>0.10659372195112787</v>
      </c>
      <c r="Q65" s="5">
        <f t="shared" si="118"/>
        <v>2.0237570838890606E-2</v>
      </c>
      <c r="R65" s="5">
        <f t="shared" si="119"/>
        <v>0.14036049150671215</v>
      </c>
      <c r="S65" s="5">
        <f t="shared" si="120"/>
        <v>2.6580422760243042E-2</v>
      </c>
      <c r="T65" s="5">
        <f t="shared" si="121"/>
        <v>3.2800097211382731E-2</v>
      </c>
      <c r="U65" s="5">
        <f t="shared" si="122"/>
        <v>8.6381030360651659E-2</v>
      </c>
      <c r="V65" s="5">
        <f t="shared" si="123"/>
        <v>2.9458431767561861E-3</v>
      </c>
      <c r="W65" s="5">
        <f t="shared" si="124"/>
        <v>4.151553385368538E-3</v>
      </c>
      <c r="X65" s="5">
        <f t="shared" si="125"/>
        <v>6.7286412832044153E-3</v>
      </c>
      <c r="Y65" s="5">
        <f t="shared" si="126"/>
        <v>5.4527317025002773E-3</v>
      </c>
      <c r="Z65" s="5">
        <f t="shared" si="127"/>
        <v>7.5829881012043354E-2</v>
      </c>
      <c r="AA65" s="5">
        <f t="shared" si="128"/>
        <v>4.6667428872836918E-2</v>
      </c>
      <c r="AB65" s="5">
        <f t="shared" si="129"/>
        <v>1.4360097157843392E-2</v>
      </c>
      <c r="AC65" s="5">
        <f t="shared" si="130"/>
        <v>1.8364533011488537E-4</v>
      </c>
      <c r="AD65" s="5">
        <f t="shared" si="131"/>
        <v>6.3874003142870962E-4</v>
      </c>
      <c r="AE65" s="5">
        <f t="shared" si="132"/>
        <v>1.0352396189468669E-3</v>
      </c>
      <c r="AF65" s="5">
        <f t="shared" si="133"/>
        <v>8.3893369438585918E-4</v>
      </c>
      <c r="AG65" s="5">
        <f t="shared" si="134"/>
        <v>4.5323467835841442E-4</v>
      </c>
      <c r="AH65" s="5">
        <f t="shared" si="135"/>
        <v>3.072537075377265E-2</v>
      </c>
      <c r="AI65" s="5">
        <f t="shared" si="136"/>
        <v>1.8909090125243635E-2</v>
      </c>
      <c r="AJ65" s="5">
        <f t="shared" si="137"/>
        <v>5.8185414950718481E-3</v>
      </c>
      <c r="AK65" s="5">
        <f t="shared" si="138"/>
        <v>1.1936208072636965E-3</v>
      </c>
      <c r="AL65" s="5">
        <f t="shared" si="139"/>
        <v>7.3270664321279349E-6</v>
      </c>
      <c r="AM65" s="5">
        <f t="shared" si="140"/>
        <v>7.8619020858541918E-5</v>
      </c>
      <c r="AN65" s="5">
        <f t="shared" si="141"/>
        <v>1.2742198890137462E-4</v>
      </c>
      <c r="AO65" s="5">
        <f t="shared" si="142"/>
        <v>1.0325976511966422E-4</v>
      </c>
      <c r="AP65" s="5">
        <f t="shared" si="143"/>
        <v>5.5786180415172145E-5</v>
      </c>
      <c r="AQ65" s="5">
        <f t="shared" si="144"/>
        <v>2.2603900379598224E-5</v>
      </c>
      <c r="AR65" s="5">
        <f t="shared" si="145"/>
        <v>9.9596454100393857E-3</v>
      </c>
      <c r="AS65" s="5">
        <f t="shared" si="146"/>
        <v>6.1293917063890849E-3</v>
      </c>
      <c r="AT65" s="5">
        <f t="shared" si="147"/>
        <v>1.8860833465256235E-3</v>
      </c>
      <c r="AU65" s="5">
        <f t="shared" si="148"/>
        <v>3.8691282489835193E-4</v>
      </c>
      <c r="AV65" s="5">
        <f t="shared" si="149"/>
        <v>5.9528732258806179E-5</v>
      </c>
      <c r="AW65" s="5">
        <f t="shared" si="150"/>
        <v>2.0301020839111355E-7</v>
      </c>
      <c r="AX65" s="5">
        <f t="shared" si="151"/>
        <v>8.0639881337045758E-6</v>
      </c>
      <c r="AY65" s="5">
        <f t="shared" si="152"/>
        <v>1.3069730394156651E-5</v>
      </c>
      <c r="AZ65" s="5">
        <f t="shared" si="153"/>
        <v>1.0591400293732137E-5</v>
      </c>
      <c r="BA65" s="5">
        <f t="shared" si="154"/>
        <v>5.7220134768922626E-6</v>
      </c>
      <c r="BB65" s="5">
        <f t="shared" si="155"/>
        <v>2.3184921720723268E-6</v>
      </c>
      <c r="BC65" s="5">
        <f t="shared" si="156"/>
        <v>7.5154048114967317E-7</v>
      </c>
      <c r="BD65" s="5">
        <f t="shared" si="157"/>
        <v>2.6903536681093555E-3</v>
      </c>
      <c r="BE65" s="5">
        <f t="shared" si="158"/>
        <v>1.6557046743793386E-3</v>
      </c>
      <c r="BF65" s="5">
        <f t="shared" si="159"/>
        <v>5.0947910701422384E-4</v>
      </c>
      <c r="BG65" s="5">
        <f t="shared" si="160"/>
        <v>1.0451499976641412E-4</v>
      </c>
      <c r="BH65" s="5">
        <f t="shared" si="161"/>
        <v>1.6080225409324647E-5</v>
      </c>
      <c r="BI65" s="5">
        <f t="shared" si="162"/>
        <v>1.9792270950014037E-6</v>
      </c>
      <c r="BJ65" s="8">
        <f t="shared" si="163"/>
        <v>0.13853298722012805</v>
      </c>
      <c r="BK65" s="8">
        <f t="shared" si="164"/>
        <v>0.24319047888499659</v>
      </c>
      <c r="BL65" s="8">
        <f t="shared" si="165"/>
        <v>0.54101942860764407</v>
      </c>
      <c r="BM65" s="8">
        <f t="shared" si="166"/>
        <v>0.38552955547656853</v>
      </c>
      <c r="BN65" s="8">
        <f t="shared" si="167"/>
        <v>0.61303035352805779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1.3382000000000001</v>
      </c>
      <c r="F66">
        <f>VLOOKUP(B66,home!$B$2:$E$405,3,FALSE)</f>
        <v>0.45669999999999999</v>
      </c>
      <c r="G66">
        <f>VLOOKUP(C66,away!$B$2:$E$405,4,FALSE)</f>
        <v>0.65939999999999999</v>
      </c>
      <c r="H66">
        <f>VLOOKUP(A66,away!$A$2:$E$405,3,FALSE)</f>
        <v>1.3237000000000001</v>
      </c>
      <c r="I66">
        <f>VLOOKUP(C66,away!$B$2:$E$405,3,FALSE)</f>
        <v>0.97770000000000001</v>
      </c>
      <c r="J66">
        <f>VLOOKUP(B66,home!$B$2:$E$405,4,FALSE)</f>
        <v>1.1332</v>
      </c>
      <c r="K66" s="3">
        <f t="shared" si="112"/>
        <v>0.40299622683600006</v>
      </c>
      <c r="L66" s="3">
        <f t="shared" si="113"/>
        <v>1.4665664644680001</v>
      </c>
      <c r="M66" s="5">
        <f t="shared" si="114"/>
        <v>0.15419107617207042</v>
      </c>
      <c r="N66" s="5">
        <f t="shared" si="115"/>
        <v>6.2138421909126655E-2</v>
      </c>
      <c r="O66" s="5">
        <f t="shared" si="116"/>
        <v>0.22613146143418938</v>
      </c>
      <c r="P66" s="5">
        <f t="shared" si="117"/>
        <v>9.1130125726888792E-2</v>
      </c>
      <c r="Q66" s="5">
        <f t="shared" si="118"/>
        <v>1.2520774785460738E-2</v>
      </c>
      <c r="R66" s="5">
        <f t="shared" si="119"/>
        <v>0.16581840895026059</v>
      </c>
      <c r="S66" s="5">
        <f t="shared" si="120"/>
        <v>1.3464948849781166E-2</v>
      </c>
      <c r="T66" s="5">
        <f t="shared" si="121"/>
        <v>1.8362548409513235E-2</v>
      </c>
      <c r="U66" s="5">
        <f t="shared" si="122"/>
        <v>6.682419314690384E-2</v>
      </c>
      <c r="V66" s="5">
        <f t="shared" si="123"/>
        <v>8.8422935436097572E-4</v>
      </c>
      <c r="W66" s="5">
        <f t="shared" si="124"/>
        <v>1.6819416652013356E-3</v>
      </c>
      <c r="X66" s="5">
        <f t="shared" si="125"/>
        <v>2.466679241375743E-3</v>
      </c>
      <c r="Y66" s="5">
        <f t="shared" si="126"/>
        <v>1.8087745270005168E-3</v>
      </c>
      <c r="Z66" s="5">
        <f t="shared" si="127"/>
        <v>8.1061239252630882E-2</v>
      </c>
      <c r="AA66" s="5">
        <f t="shared" si="128"/>
        <v>3.266737356146051E-2</v>
      </c>
      <c r="AB66" s="5">
        <f t="shared" si="129"/>
        <v>6.5824141429553428E-3</v>
      </c>
      <c r="AC66" s="5">
        <f t="shared" si="130"/>
        <v>3.2662368599236305E-5</v>
      </c>
      <c r="AD66" s="5">
        <f t="shared" si="131"/>
        <v>1.6945403620859922E-4</v>
      </c>
      <c r="AE66" s="5">
        <f t="shared" si="132"/>
        <v>2.4851560677227781E-4</v>
      </c>
      <c r="AF66" s="5">
        <f t="shared" si="133"/>
        <v>1.8223232739456968E-4</v>
      </c>
      <c r="AG66" s="5">
        <f t="shared" si="134"/>
        <v>8.9085273366276371E-5</v>
      </c>
      <c r="AH66" s="5">
        <f t="shared" si="135"/>
        <v>2.9720423764031379E-2</v>
      </c>
      <c r="AI66" s="5">
        <f t="shared" si="136"/>
        <v>1.1977218636871637E-2</v>
      </c>
      <c r="AJ66" s="5">
        <f t="shared" si="137"/>
        <v>2.4133869593245443E-3</v>
      </c>
      <c r="AK66" s="5">
        <f t="shared" si="138"/>
        <v>3.2419527950099954E-4</v>
      </c>
      <c r="AL66" s="5">
        <f t="shared" si="139"/>
        <v>7.7216550552243871E-7</v>
      </c>
      <c r="AM66" s="5">
        <f t="shared" si="140"/>
        <v>1.3657867442839286E-5</v>
      </c>
      <c r="AN66" s="5">
        <f t="shared" si="141"/>
        <v>2.0030170367817415E-5</v>
      </c>
      <c r="AO66" s="5">
        <f t="shared" si="142"/>
        <v>1.468778806951085E-5</v>
      </c>
      <c r="AP66" s="5">
        <f t="shared" si="143"/>
        <v>7.1802058066525995E-6</v>
      </c>
      <c r="AQ66" s="5">
        <f t="shared" si="144"/>
        <v>2.6325622610037763E-6</v>
      </c>
      <c r="AR66" s="5">
        <f t="shared" si="145"/>
        <v>8.7173953604212477E-3</v>
      </c>
      <c r="AS66" s="5">
        <f t="shared" si="146"/>
        <v>3.513077438087416E-3</v>
      </c>
      <c r="AT66" s="5">
        <f t="shared" si="147"/>
        <v>7.0787847606595489E-4</v>
      </c>
      <c r="AU66" s="5">
        <f t="shared" si="148"/>
        <v>9.5090784970999225E-5</v>
      </c>
      <c r="AV66" s="5">
        <f t="shared" si="149"/>
        <v>9.5803068875465248E-6</v>
      </c>
      <c r="AW66" s="5">
        <f t="shared" si="150"/>
        <v>1.2676828817270591E-8</v>
      </c>
      <c r="AX66" s="5">
        <f t="shared" si="151"/>
        <v>9.1734484101508017E-7</v>
      </c>
      <c r="AY66" s="5">
        <f t="shared" si="152"/>
        <v>1.3453471801854457E-6</v>
      </c>
      <c r="AZ66" s="5">
        <f t="shared" si="153"/>
        <v>9.8652052876328164E-7</v>
      </c>
      <c r="BA66" s="5">
        <f t="shared" si="154"/>
        <v>4.8226597466448935E-7</v>
      </c>
      <c r="BB66" s="5">
        <f t="shared" si="155"/>
        <v>1.7681877634922851E-7</v>
      </c>
      <c r="BC66" s="5">
        <f t="shared" si="156"/>
        <v>5.1863297536409228E-8</v>
      </c>
      <c r="BD66" s="5">
        <f t="shared" si="157"/>
        <v>2.1307732821837875E-3</v>
      </c>
      <c r="BE66" s="5">
        <f t="shared" si="158"/>
        <v>8.5869359296302601E-4</v>
      </c>
      <c r="BF66" s="5">
        <f t="shared" si="159"/>
        <v>1.7302513898617372E-4</v>
      </c>
      <c r="BG66" s="5">
        <f t="shared" si="160"/>
        <v>2.3242826053067507E-5</v>
      </c>
      <c r="BH66" s="5">
        <f t="shared" si="161"/>
        <v>2.3416928000979205E-6</v>
      </c>
      <c r="BI66" s="5">
        <f t="shared" si="162"/>
        <v>1.8873867256969796E-7</v>
      </c>
      <c r="BJ66" s="8">
        <f t="shared" si="163"/>
        <v>9.97305765359663E-2</v>
      </c>
      <c r="BK66" s="8">
        <f t="shared" si="164"/>
        <v>0.25970515998438631</v>
      </c>
      <c r="BL66" s="8">
        <f t="shared" si="165"/>
        <v>0.55869036351359014</v>
      </c>
      <c r="BM66" s="8">
        <f t="shared" si="166"/>
        <v>0.28725573763822565</v>
      </c>
      <c r="BN66" s="8">
        <f t="shared" si="167"/>
        <v>0.71193026897799661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1.3382000000000001</v>
      </c>
      <c r="F67">
        <f>VLOOKUP(B67,home!$B$2:$E$405,3,FALSE)</f>
        <v>0.70330000000000004</v>
      </c>
      <c r="G67">
        <f>VLOOKUP(C67,away!$B$2:$E$405,4,FALSE)</f>
        <v>0.62270000000000003</v>
      </c>
      <c r="H67">
        <f>VLOOKUP(A67,away!$A$2:$E$405,3,FALSE)</f>
        <v>1.3237000000000001</v>
      </c>
      <c r="I67">
        <f>VLOOKUP(C67,away!$B$2:$E$405,3,FALSE)</f>
        <v>1.385</v>
      </c>
      <c r="J67">
        <f>VLOOKUP(B67,home!$B$2:$E$405,4,FALSE)</f>
        <v>1.1998</v>
      </c>
      <c r="K67" s="3">
        <f t="shared" si="112"/>
        <v>0.58605787856200009</v>
      </c>
      <c r="L67" s="3">
        <f t="shared" si="113"/>
        <v>2.1996227351000002</v>
      </c>
      <c r="M67" s="5">
        <f t="shared" si="114"/>
        <v>6.1687089663914306E-2</v>
      </c>
      <c r="N67" s="5">
        <f t="shared" si="115"/>
        <v>3.6152204903097493E-2</v>
      </c>
      <c r="O67" s="5">
        <f t="shared" si="116"/>
        <v>0.13568832488689814</v>
      </c>
      <c r="P67" s="5">
        <f t="shared" si="117"/>
        <v>7.9521211828846944E-2</v>
      </c>
      <c r="Q67" s="5">
        <f t="shared" si="118"/>
        <v>1.0593642255424028E-2</v>
      </c>
      <c r="R67" s="5">
        <f t="shared" si="119"/>
        <v>0.14923156215442818</v>
      </c>
      <c r="S67" s="5">
        <f t="shared" si="120"/>
        <v>2.5627822471366891E-2</v>
      </c>
      <c r="T67" s="5">
        <f t="shared" si="121"/>
        <v>2.3302016352546733E-2</v>
      </c>
      <c r="U67" s="5">
        <f t="shared" si="122"/>
        <v>8.7458332730717417E-2</v>
      </c>
      <c r="V67" s="5">
        <f t="shared" si="123"/>
        <v>3.6707761895306509E-3</v>
      </c>
      <c r="W67" s="5">
        <f t="shared" si="124"/>
        <v>2.0694958354861891E-3</v>
      </c>
      <c r="X67" s="5">
        <f t="shared" si="125"/>
        <v>4.5521100899301907E-3</v>
      </c>
      <c r="Y67" s="5">
        <f t="shared" si="126"/>
        <v>5.0064624232442779E-3</v>
      </c>
      <c r="Z67" s="5">
        <f t="shared" si="127"/>
        <v>0.10941771230312299</v>
      </c>
      <c r="AA67" s="5">
        <f t="shared" si="128"/>
        <v>6.4125112349475502E-2</v>
      </c>
      <c r="AB67" s="5">
        <f t="shared" si="129"/>
        <v>1.8790513653041761E-2</v>
      </c>
      <c r="AC67" s="5">
        <f t="shared" si="130"/>
        <v>2.9575127929352697E-4</v>
      </c>
      <c r="AD67" s="5">
        <f t="shared" si="131"/>
        <v>3.0321108475948243E-4</v>
      </c>
      <c r="AE67" s="5">
        <f t="shared" si="132"/>
        <v>6.6694999557129068E-4</v>
      </c>
      <c r="AF67" s="5">
        <f t="shared" si="133"/>
        <v>7.3351918671672788E-4</v>
      </c>
      <c r="AG67" s="5">
        <f t="shared" si="134"/>
        <v>5.3782182657805889E-4</v>
      </c>
      <c r="AH67" s="5">
        <f t="shared" si="135"/>
        <v>6.016942190114509E-2</v>
      </c>
      <c r="AI67" s="5">
        <f t="shared" si="136"/>
        <v>3.5262763753687032E-2</v>
      </c>
      <c r="AJ67" s="5">
        <f t="shared" si="137"/>
        <v>1.0333010258859405E-2</v>
      </c>
      <c r="AK67" s="5">
        <f t="shared" si="138"/>
        <v>2.0185806904888422E-3</v>
      </c>
      <c r="AL67" s="5">
        <f t="shared" si="139"/>
        <v>1.5250192711303021E-5</v>
      </c>
      <c r="AM67" s="5">
        <f t="shared" si="140"/>
        <v>3.5539849018125023E-5</v>
      </c>
      <c r="AN67" s="5">
        <f t="shared" si="141"/>
        <v>7.8174259902289212E-5</v>
      </c>
      <c r="AO67" s="5">
        <f t="shared" si="142"/>
        <v>8.5976939690345845E-5</v>
      </c>
      <c r="AP67" s="5">
        <f t="shared" si="143"/>
        <v>6.3038943745735425E-5</v>
      </c>
      <c r="AQ67" s="5">
        <f t="shared" si="144"/>
        <v>3.4665473464952405E-5</v>
      </c>
      <c r="AR67" s="5">
        <f t="shared" si="145"/>
        <v>2.6470005674316524E-2</v>
      </c>
      <c r="AS67" s="5">
        <f t="shared" si="146"/>
        <v>1.5512955371014044E-2</v>
      </c>
      <c r="AT67" s="5">
        <f t="shared" si="147"/>
        <v>4.5457448574817375E-3</v>
      </c>
      <c r="AU67" s="5">
        <f t="shared" si="148"/>
        <v>8.8802319588662272E-4</v>
      </c>
      <c r="AV67" s="5">
        <f t="shared" si="149"/>
        <v>1.3010824757379039E-4</v>
      </c>
      <c r="AW67" s="5">
        <f t="shared" si="150"/>
        <v>5.46086624731282E-7</v>
      </c>
      <c r="AX67" s="5">
        <f t="shared" si="151"/>
        <v>3.4714014199960198E-6</v>
      </c>
      <c r="AY67" s="5">
        <f t="shared" si="152"/>
        <v>7.6357734860816696E-6</v>
      </c>
      <c r="AZ67" s="5">
        <f t="shared" si="153"/>
        <v>8.3979104800295127E-6</v>
      </c>
      <c r="BA67" s="5">
        <f t="shared" si="154"/>
        <v>6.1574116064024911E-6</v>
      </c>
      <c r="BB67" s="5">
        <f t="shared" si="155"/>
        <v>3.3859956397028834E-6</v>
      </c>
      <c r="BC67" s="5">
        <f t="shared" si="156"/>
        <v>1.4895825980079863E-6</v>
      </c>
      <c r="BD67" s="5">
        <f t="shared" si="157"/>
        <v>9.704004379908775E-3</v>
      </c>
      <c r="BE67" s="5">
        <f t="shared" si="158"/>
        <v>5.6871082204456927E-3</v>
      </c>
      <c r="BF67" s="5">
        <f t="shared" si="159"/>
        <v>1.6664872894134569E-3</v>
      </c>
      <c r="BG67" s="5">
        <f t="shared" si="160"/>
        <v>3.2555266849472946E-4</v>
      </c>
      <c r="BH67" s="5">
        <f t="shared" si="161"/>
        <v>4.7698176564554803E-5</v>
      </c>
      <c r="BI67" s="5">
        <f t="shared" si="162"/>
        <v>5.5907784337397409E-6</v>
      </c>
      <c r="BJ67" s="8">
        <f t="shared" si="163"/>
        <v>8.4245367494406156E-2</v>
      </c>
      <c r="BK67" s="8">
        <f t="shared" si="164"/>
        <v>0.17082553739914971</v>
      </c>
      <c r="BL67" s="8">
        <f t="shared" si="165"/>
        <v>0.62806090123827518</v>
      </c>
      <c r="BM67" s="8">
        <f t="shared" si="166"/>
        <v>0.5196683930554834</v>
      </c>
      <c r="BN67" s="8">
        <f t="shared" si="167"/>
        <v>0.47287403569260905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1.2518</v>
      </c>
      <c r="F68">
        <f>VLOOKUP(B68,home!$B$2:$E$405,3,FALSE)</f>
        <v>1.3546</v>
      </c>
      <c r="G68">
        <f>VLOOKUP(C68,away!$B$2:$E$405,4,FALSE)</f>
        <v>0.7641</v>
      </c>
      <c r="H68">
        <f>VLOOKUP(A68,away!$A$2:$E$405,3,FALSE)</f>
        <v>1.0562</v>
      </c>
      <c r="I68">
        <f>VLOOKUP(C68,away!$B$2:$E$405,3,FALSE)</f>
        <v>1.6466000000000001</v>
      </c>
      <c r="J68">
        <f>VLOOKUP(B68,home!$B$2:$E$405,4,FALSE)</f>
        <v>0.61750000000000005</v>
      </c>
      <c r="K68" s="3">
        <f t="shared" si="112"/>
        <v>1.2956754147480001</v>
      </c>
      <c r="L68" s="3">
        <f t="shared" si="113"/>
        <v>1.0739182831</v>
      </c>
      <c r="M68" s="5">
        <f t="shared" si="114"/>
        <v>9.3518715415327261E-2</v>
      </c>
      <c r="N68" s="5">
        <f t="shared" si="115"/>
        <v>0.12116990038245433</v>
      </c>
      <c r="O68" s="5">
        <f t="shared" si="116"/>
        <v>0.10043145829654576</v>
      </c>
      <c r="P68" s="5">
        <f t="shared" si="117"/>
        <v>0.13012657138212338</v>
      </c>
      <c r="Q68" s="5">
        <f t="shared" si="118"/>
        <v>7.8498430466505217E-2</v>
      </c>
      <c r="R68" s="5">
        <f t="shared" si="119"/>
        <v>5.3927589631527821E-2</v>
      </c>
      <c r="S68" s="5">
        <f t="shared" si="120"/>
        <v>4.5266138720110226E-2</v>
      </c>
      <c r="T68" s="5">
        <f t="shared" si="121"/>
        <v>8.4300899672634017E-2</v>
      </c>
      <c r="U68" s="5">
        <f t="shared" si="122"/>
        <v>6.9872652062189761E-2</v>
      </c>
      <c r="V68" s="5">
        <f t="shared" si="123"/>
        <v>6.9983940946958612E-3</v>
      </c>
      <c r="W68" s="5">
        <f t="shared" si="124"/>
        <v>3.3902828817252047E-2</v>
      </c>
      <c r="X68" s="5">
        <f t="shared" si="125"/>
        <v>3.6408867715656525E-2</v>
      </c>
      <c r="Y68" s="5">
        <f t="shared" si="126"/>
        <v>1.955007435340643E-2</v>
      </c>
      <c r="Z68" s="5">
        <f t="shared" si="127"/>
        <v>1.9304608156270581E-2</v>
      </c>
      <c r="AA68" s="5">
        <f t="shared" si="128"/>
        <v>2.5012506179423508E-2</v>
      </c>
      <c r="AB68" s="5">
        <f t="shared" si="129"/>
        <v>1.6204044658955741E-2</v>
      </c>
      <c r="AC68" s="5">
        <f t="shared" si="130"/>
        <v>6.0861950511673763E-4</v>
      </c>
      <c r="AD68" s="5">
        <f t="shared" si="131"/>
        <v>1.0981765447230877E-2</v>
      </c>
      <c r="AE68" s="5">
        <f t="shared" si="132"/>
        <v>1.1793518694497086E-2</v>
      </c>
      <c r="AF68" s="5">
        <f t="shared" si="133"/>
        <v>6.3326376740510306E-3</v>
      </c>
      <c r="AG68" s="5">
        <f t="shared" si="134"/>
        <v>2.266911792803754E-3</v>
      </c>
      <c r="AH68" s="5">
        <f t="shared" si="135"/>
        <v>5.1828929117750892E-3</v>
      </c>
      <c r="AI68" s="5">
        <f t="shared" si="136"/>
        <v>6.7153469230586587E-3</v>
      </c>
      <c r="AJ68" s="5">
        <f t="shared" si="137"/>
        <v>4.3504549548553685E-3</v>
      </c>
      <c r="AK68" s="5">
        <f t="shared" si="138"/>
        <v>1.8789258426582394E-3</v>
      </c>
      <c r="AL68" s="5">
        <f t="shared" si="139"/>
        <v>3.3874532653875896E-5</v>
      </c>
      <c r="AM68" s="5">
        <f t="shared" si="140"/>
        <v>2.8457607001012232E-3</v>
      </c>
      <c r="AN68" s="5">
        <f t="shared" si="141"/>
        <v>3.0561144451661595E-3</v>
      </c>
      <c r="AO68" s="5">
        <f t="shared" si="142"/>
        <v>1.6410085889549753E-3</v>
      </c>
      <c r="AP68" s="5">
        <f t="shared" si="143"/>
        <v>5.8743637546762703E-4</v>
      </c>
      <c r="AQ68" s="5">
        <f t="shared" si="144"/>
        <v>1.5771466594317025E-4</v>
      </c>
      <c r="AR68" s="5">
        <f t="shared" si="145"/>
        <v>1.113200691460933E-3</v>
      </c>
      <c r="AS68" s="5">
        <f t="shared" si="146"/>
        <v>1.4423467676064048E-3</v>
      </c>
      <c r="AT68" s="5">
        <f t="shared" si="147"/>
        <v>9.344066231644334E-4</v>
      </c>
      <c r="AU68" s="5">
        <f t="shared" si="148"/>
        <v>4.0356256300395156E-4</v>
      </c>
      <c r="AV68" s="5">
        <f t="shared" si="149"/>
        <v>1.3072152279922775E-4</v>
      </c>
      <c r="AW68" s="5">
        <f t="shared" si="150"/>
        <v>1.3092972804202655E-6</v>
      </c>
      <c r="AX68" s="5">
        <f t="shared" si="151"/>
        <v>6.1453036256286858E-4</v>
      </c>
      <c r="AY68" s="5">
        <f t="shared" si="152"/>
        <v>6.5995539187633633E-4</v>
      </c>
      <c r="AZ68" s="5">
        <f t="shared" si="153"/>
        <v>3.5436908068321135E-4</v>
      </c>
      <c r="BA68" s="5">
        <f t="shared" si="154"/>
        <v>1.2685447823701328E-4</v>
      </c>
      <c r="BB68" s="5">
        <f t="shared" si="155"/>
        <v>3.4057835867959899E-5</v>
      </c>
      <c r="BC68" s="5">
        <f t="shared" si="156"/>
        <v>7.3150665242842217E-6</v>
      </c>
      <c r="BD68" s="5">
        <f t="shared" si="157"/>
        <v>1.9924776255324293E-4</v>
      </c>
      <c r="BE68" s="5">
        <f t="shared" si="158"/>
        <v>2.5816042738378408E-4</v>
      </c>
      <c r="BF68" s="5">
        <f t="shared" si="159"/>
        <v>1.6724605941100277E-4</v>
      </c>
      <c r="BG68" s="5">
        <f t="shared" si="160"/>
        <v>7.2232202464106524E-5</v>
      </c>
      <c r="BH68" s="5">
        <f t="shared" si="161"/>
        <v>2.3397372221460688E-5</v>
      </c>
      <c r="BI68" s="5">
        <f t="shared" si="162"/>
        <v>6.06307999141088E-6</v>
      </c>
      <c r="BJ68" s="8">
        <f t="shared" si="163"/>
        <v>0.41529095200787625</v>
      </c>
      <c r="BK68" s="8">
        <f t="shared" si="164"/>
        <v>0.27721226904190371</v>
      </c>
      <c r="BL68" s="8">
        <f t="shared" si="165"/>
        <v>0.28832645653304989</v>
      </c>
      <c r="BM68" s="8">
        <f t="shared" si="166"/>
        <v>0.42180297407002076</v>
      </c>
      <c r="BN68" s="8">
        <f t="shared" si="167"/>
        <v>0.57767266557448371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1.2518</v>
      </c>
      <c r="F69">
        <f>VLOOKUP(B69,home!$B$2:$E$405,3,FALSE)</f>
        <v>1.1113999999999999</v>
      </c>
      <c r="G69">
        <f>VLOOKUP(C69,away!$B$2:$E$405,4,FALSE)</f>
        <v>0.97250000000000003</v>
      </c>
      <c r="H69">
        <f>VLOOKUP(A69,away!$A$2:$E$405,3,FALSE)</f>
        <v>1.0562</v>
      </c>
      <c r="I69">
        <f>VLOOKUP(C69,away!$B$2:$E$405,3,FALSE)</f>
        <v>1.1526000000000001</v>
      </c>
      <c r="J69">
        <f>VLOOKUP(B69,home!$B$2:$E$405,4,FALSE)</f>
        <v>1.1113999999999999</v>
      </c>
      <c r="K69" s="3">
        <f t="shared" si="112"/>
        <v>1.3529911307</v>
      </c>
      <c r="L69" s="3">
        <f t="shared" si="113"/>
        <v>1.3529918197680002</v>
      </c>
      <c r="M69" s="5">
        <f t="shared" si="114"/>
        <v>6.6804625924664754E-2</v>
      </c>
      <c r="N69" s="5">
        <f t="shared" si="115"/>
        <v>9.0386066365802681E-2</v>
      </c>
      <c r="O69" s="5">
        <f t="shared" si="116"/>
        <v>9.038611239873269E-2</v>
      </c>
      <c r="P69" s="5">
        <f t="shared" si="117"/>
        <v>0.12229160841393862</v>
      </c>
      <c r="Q69" s="5">
        <f t="shared" si="118"/>
        <v>6.1145773065896324E-2</v>
      </c>
      <c r="R69" s="5">
        <f t="shared" si="119"/>
        <v>6.1145835348058182E-2</v>
      </c>
      <c r="S69" s="5">
        <f t="shared" si="120"/>
        <v>5.5966324492756903E-2</v>
      </c>
      <c r="T69" s="5">
        <f t="shared" si="121"/>
        <v>8.2729730771548243E-2</v>
      </c>
      <c r="U69" s="5">
        <f t="shared" si="122"/>
        <v>8.2729772905165269E-2</v>
      </c>
      <c r="V69" s="5">
        <f t="shared" si="123"/>
        <v>1.1383462920589817E-2</v>
      </c>
      <c r="W69" s="5">
        <f t="shared" si="124"/>
        <v>2.7576562879317548E-2</v>
      </c>
      <c r="X69" s="5">
        <f t="shared" si="125"/>
        <v>3.7310863993034536E-2</v>
      </c>
      <c r="Y69" s="5">
        <f t="shared" si="126"/>
        <v>2.5240646885526078E-2</v>
      </c>
      <c r="Z69" s="5">
        <f t="shared" si="127"/>
        <v>2.7576605012934595E-2</v>
      </c>
      <c r="AA69" s="5">
        <f t="shared" si="128"/>
        <v>3.7310901997317659E-2</v>
      </c>
      <c r="AB69" s="5">
        <f t="shared" si="129"/>
        <v>2.5240659740393863E-2</v>
      </c>
      <c r="AC69" s="5">
        <f t="shared" si="130"/>
        <v>1.3024004425318788E-3</v>
      </c>
      <c r="AD69" s="5">
        <f t="shared" si="131"/>
        <v>9.3277112477268744E-3</v>
      </c>
      <c r="AE69" s="5">
        <f t="shared" si="132"/>
        <v>1.2620317015332429E-2</v>
      </c>
      <c r="AF69" s="5">
        <f t="shared" si="133"/>
        <v>8.5375928423118419E-3</v>
      </c>
      <c r="AG69" s="5">
        <f t="shared" si="134"/>
        <v>3.8504310920525853E-3</v>
      </c>
      <c r="AH69" s="5">
        <f t="shared" si="135"/>
        <v>9.3277302498684326E-3</v>
      </c>
      <c r="AI69" s="5">
        <f t="shared" si="136"/>
        <v>1.2620336297634083E-2</v>
      </c>
      <c r="AJ69" s="5">
        <f t="shared" si="137"/>
        <v>8.5376015385750983E-3</v>
      </c>
      <c r="AK69" s="5">
        <f t="shared" si="138"/>
        <v>3.8504330530475923E-3</v>
      </c>
      <c r="AL69" s="5">
        <f t="shared" si="139"/>
        <v>9.5366237120081879E-5</v>
      </c>
      <c r="AM69" s="5">
        <f t="shared" si="140"/>
        <v>2.5240621175810188E-3</v>
      </c>
      <c r="AN69" s="5">
        <f t="shared" si="141"/>
        <v>3.4150353976734149E-3</v>
      </c>
      <c r="AO69" s="5">
        <f t="shared" si="142"/>
        <v>2.3102574786351454E-3</v>
      </c>
      <c r="AP69" s="5">
        <f t="shared" si="143"/>
        <v>1.0419198233837328E-3</v>
      </c>
      <c r="AQ69" s="5">
        <f t="shared" si="144"/>
        <v>3.5242724947307744E-4</v>
      </c>
      <c r="AR69" s="5">
        <f t="shared" si="145"/>
        <v>2.5240685450148995E-3</v>
      </c>
      <c r="AS69" s="5">
        <f t="shared" si="146"/>
        <v>3.4150423546840123E-3</v>
      </c>
      <c r="AT69" s="5">
        <f t="shared" si="147"/>
        <v>2.3102610084261566E-3</v>
      </c>
      <c r="AU69" s="5">
        <f t="shared" si="148"/>
        <v>1.0419208846675423E-3</v>
      </c>
      <c r="AV69" s="5">
        <f t="shared" si="149"/>
        <v>3.5242742896157063E-4</v>
      </c>
      <c r="AW69" s="5">
        <f t="shared" si="150"/>
        <v>4.8493358906976518E-6</v>
      </c>
      <c r="AX69" s="5">
        <f t="shared" si="151"/>
        <v>5.6917227640382968E-4</v>
      </c>
      <c r="AY69" s="5">
        <f t="shared" si="152"/>
        <v>7.7008543401311277E-4</v>
      </c>
      <c r="AZ69" s="5">
        <f t="shared" si="153"/>
        <v>5.209596463711159E-4</v>
      </c>
      <c r="BA69" s="5">
        <f t="shared" si="154"/>
        <v>2.3495137998978341E-4</v>
      </c>
      <c r="BB69" s="5">
        <f t="shared" si="155"/>
        <v>7.947182379234498E-5</v>
      </c>
      <c r="BC69" s="5">
        <f t="shared" si="156"/>
        <v>2.1504945498617309E-5</v>
      </c>
      <c r="BD69" s="5">
        <f t="shared" si="157"/>
        <v>5.6917401565647978E-4</v>
      </c>
      <c r="BE69" s="5">
        <f t="shared" si="158"/>
        <v>7.700873950081201E-4</v>
      </c>
      <c r="BF69" s="5">
        <f t="shared" si="159"/>
        <v>5.2096070765492706E-4</v>
      </c>
      <c r="BG69" s="5">
        <f t="shared" si="160"/>
        <v>2.3495173896677057E-4</v>
      </c>
      <c r="BH69" s="5">
        <f t="shared" si="161"/>
        <v>7.9471904741145553E-5</v>
      </c>
      <c r="BI69" s="5">
        <f t="shared" si="162"/>
        <v>2.1504956450921043E-5</v>
      </c>
      <c r="BJ69" s="8">
        <f t="shared" si="163"/>
        <v>0.37056554373136447</v>
      </c>
      <c r="BK69" s="8">
        <f t="shared" si="164"/>
        <v>0.25861387386561518</v>
      </c>
      <c r="BL69" s="8">
        <f t="shared" si="165"/>
        <v>0.34298925446902551</v>
      </c>
      <c r="BM69" s="8">
        <f t="shared" si="166"/>
        <v>0.50682001946372401</v>
      </c>
      <c r="BN69" s="8">
        <f t="shared" si="167"/>
        <v>0.4921600215170932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1.2518</v>
      </c>
      <c r="F70">
        <f>VLOOKUP(B70,home!$B$2:$E$405,3,FALSE)</f>
        <v>1.5282</v>
      </c>
      <c r="G70">
        <f>VLOOKUP(C70,away!$B$2:$E$405,4,FALSE)</f>
        <v>1.4239999999999999</v>
      </c>
      <c r="H70">
        <f>VLOOKUP(A70,away!$A$2:$E$405,3,FALSE)</f>
        <v>1.0562</v>
      </c>
      <c r="I70">
        <f>VLOOKUP(C70,away!$B$2:$E$405,3,FALSE)</f>
        <v>0.90559999999999996</v>
      </c>
      <c r="J70">
        <f>VLOOKUP(B70,home!$B$2:$E$405,4,FALSE)</f>
        <v>0.49399999999999999</v>
      </c>
      <c r="K70" s="3">
        <f t="shared" si="112"/>
        <v>2.7241130822400001</v>
      </c>
      <c r="L70" s="3">
        <f t="shared" si="113"/>
        <v>0.47250839168000003</v>
      </c>
      <c r="M70" s="5">
        <f t="shared" si="114"/>
        <v>4.0900153048633633E-2</v>
      </c>
      <c r="N70" s="5">
        <f t="shared" si="115"/>
        <v>0.1114166419854011</v>
      </c>
      <c r="O70" s="5">
        <f t="shared" si="116"/>
        <v>1.9325665536475724E-2</v>
      </c>
      <c r="P70" s="5">
        <f t="shared" si="117"/>
        <v>5.2645298310908237E-2</v>
      </c>
      <c r="Q70" s="5">
        <f t="shared" si="118"/>
        <v>0.15175576600584081</v>
      </c>
      <c r="R70" s="5">
        <f t="shared" si="119"/>
        <v>4.5657695703928752E-3</v>
      </c>
      <c r="S70" s="5">
        <f t="shared" si="120"/>
        <v>1.6940813344567103E-2</v>
      </c>
      <c r="T70" s="5">
        <f t="shared" si="121"/>
        <v>7.1705872923586267E-2</v>
      </c>
      <c r="U70" s="5">
        <f t="shared" si="122"/>
        <v>1.2437672617200536E-2</v>
      </c>
      <c r="V70" s="5">
        <f t="shared" si="123"/>
        <v>2.4228493203753017E-3</v>
      </c>
      <c r="W70" s="5">
        <f t="shared" si="124"/>
        <v>0.13779995582728774</v>
      </c>
      <c r="X70" s="5">
        <f t="shared" si="125"/>
        <v>6.5111635501526779E-2</v>
      </c>
      <c r="Y70" s="5">
        <f t="shared" si="126"/>
        <v>1.5382897085240405E-2</v>
      </c>
      <c r="Z70" s="5">
        <f t="shared" si="127"/>
        <v>7.1912147882927406E-4</v>
      </c>
      <c r="AA70" s="5">
        <f t="shared" si="128"/>
        <v>1.9589682281986008E-3</v>
      </c>
      <c r="AB70" s="5">
        <f t="shared" si="129"/>
        <v>2.6682254890641618E-3</v>
      </c>
      <c r="AC70" s="5">
        <f t="shared" si="130"/>
        <v>1.9491312337185769E-4</v>
      </c>
      <c r="AD70" s="5">
        <f t="shared" si="131"/>
        <v>9.3845665600302178E-2</v>
      </c>
      <c r="AE70" s="5">
        <f t="shared" si="132"/>
        <v>4.4342864518937881E-2</v>
      </c>
      <c r="AF70" s="5">
        <f t="shared" si="133"/>
        <v>1.0476187798163738E-2</v>
      </c>
      <c r="AG70" s="5">
        <f t="shared" si="134"/>
        <v>1.6500288824826631E-3</v>
      </c>
      <c r="AH70" s="5">
        <f t="shared" si="135"/>
        <v>8.4947733346040847E-5</v>
      </c>
      <c r="AI70" s="5">
        <f t="shared" si="136"/>
        <v>2.3140723171458498E-4</v>
      </c>
      <c r="AJ70" s="5">
        <f t="shared" si="137"/>
        <v>3.1518973361932204E-4</v>
      </c>
      <c r="AK70" s="5">
        <f t="shared" si="138"/>
        <v>2.8620415891337863E-4</v>
      </c>
      <c r="AL70" s="5">
        <f t="shared" si="139"/>
        <v>1.0035424085010955E-5</v>
      </c>
      <c r="AM70" s="5">
        <f t="shared" si="140"/>
        <v>5.1129241074660665E-2</v>
      </c>
      <c r="AN70" s="5">
        <f t="shared" si="141"/>
        <v>2.4158995468006907E-2</v>
      </c>
      <c r="AO70" s="5">
        <f t="shared" si="142"/>
        <v>5.7076640465961769E-3</v>
      </c>
      <c r="AP70" s="5">
        <f t="shared" si="143"/>
        <v>8.9897305296897346E-4</v>
      </c>
      <c r="AQ70" s="5">
        <f t="shared" si="144"/>
        <v>1.0619307785550726E-4</v>
      </c>
      <c r="AR70" s="5">
        <f t="shared" si="145"/>
        <v>8.0277033720398565E-6</v>
      </c>
      <c r="AS70" s="5">
        <f t="shared" si="146"/>
        <v>2.1868371776115937E-5</v>
      </c>
      <c r="AT70" s="5">
        <f t="shared" si="147"/>
        <v>2.978595882130271E-5</v>
      </c>
      <c r="AU70" s="5">
        <f t="shared" si="148"/>
        <v>2.7046773364057549E-5</v>
      </c>
      <c r="AV70" s="5">
        <f t="shared" si="149"/>
        <v>1.8419617288352386E-5</v>
      </c>
      <c r="AW70" s="5">
        <f t="shared" si="150"/>
        <v>3.5881276668224856E-7</v>
      </c>
      <c r="AX70" s="5">
        <f t="shared" si="151"/>
        <v>2.3213639082747647E-2</v>
      </c>
      <c r="AY70" s="5">
        <f t="shared" si="152"/>
        <v>1.096863926802908E-2</v>
      </c>
      <c r="AZ70" s="5">
        <f t="shared" si="153"/>
        <v>2.5913870497272567E-3</v>
      </c>
      <c r="BA70" s="5">
        <f t="shared" si="154"/>
        <v>4.081507090290022E-4</v>
      </c>
      <c r="BB70" s="5">
        <f t="shared" si="155"/>
        <v>4.8213658771586361E-5</v>
      </c>
      <c r="BC70" s="5">
        <f t="shared" si="156"/>
        <v>4.5562716726341207E-6</v>
      </c>
      <c r="BD70" s="5">
        <f t="shared" si="157"/>
        <v>6.3219286820111074E-7</v>
      </c>
      <c r="BE70" s="5">
        <f t="shared" si="158"/>
        <v>1.7221648627654739E-6</v>
      </c>
      <c r="BF70" s="5">
        <f t="shared" si="159"/>
        <v>2.3456859162167413E-6</v>
      </c>
      <c r="BG70" s="5">
        <f t="shared" si="160"/>
        <v>2.1299712303973817E-6</v>
      </c>
      <c r="BH70" s="5">
        <f t="shared" si="161"/>
        <v>1.4505706233800844E-6</v>
      </c>
      <c r="BI70" s="5">
        <f t="shared" si="162"/>
        <v>7.9030368237254351E-7</v>
      </c>
      <c r="BJ70" s="8">
        <f t="shared" si="163"/>
        <v>0.82272316888883501</v>
      </c>
      <c r="BK70" s="8">
        <f t="shared" si="164"/>
        <v>0.12408270183997022</v>
      </c>
      <c r="BL70" s="8">
        <f t="shared" si="165"/>
        <v>4.1988269612730438E-2</v>
      </c>
      <c r="BM70" s="8">
        <f t="shared" si="166"/>
        <v>0.59793568690745003</v>
      </c>
      <c r="BN70" s="8">
        <f t="shared" si="167"/>
        <v>0.38060929445765235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1.2518</v>
      </c>
      <c r="F71">
        <f>VLOOKUP(B71,home!$B$2:$E$405,3,FALSE)</f>
        <v>0.62519999999999998</v>
      </c>
      <c r="G71">
        <f>VLOOKUP(C71,away!$B$2:$E$405,4,FALSE)</f>
        <v>0.7641</v>
      </c>
      <c r="H71">
        <f>VLOOKUP(A71,away!$A$2:$E$405,3,FALSE)</f>
        <v>1.0562</v>
      </c>
      <c r="I71">
        <f>VLOOKUP(C71,away!$B$2:$E$405,3,FALSE)</f>
        <v>1.3584000000000001</v>
      </c>
      <c r="J71">
        <f>VLOOKUP(B71,home!$B$2:$E$405,4,FALSE)</f>
        <v>1.2349000000000001</v>
      </c>
      <c r="K71" s="3">
        <f t="shared" si="112"/>
        <v>0.59800403757599996</v>
      </c>
      <c r="L71" s="3">
        <f t="shared" si="113"/>
        <v>1.7717629945920004</v>
      </c>
      <c r="M71" s="5">
        <f t="shared" si="114"/>
        <v>9.3502506817177186E-2</v>
      </c>
      <c r="N71" s="5">
        <f t="shared" si="115"/>
        <v>5.5914876600149419E-2</v>
      </c>
      <c r="O71" s="5">
        <f t="shared" si="116"/>
        <v>0.16566428148026077</v>
      </c>
      <c r="P71" s="5">
        <f t="shared" si="117"/>
        <v>9.9067909207322891E-2</v>
      </c>
      <c r="Q71" s="5">
        <f t="shared" si="118"/>
        <v>1.6718660983726576E-2</v>
      </c>
      <c r="R71" s="5">
        <f t="shared" si="119"/>
        <v>0.1467589217261995</v>
      </c>
      <c r="S71" s="5">
        <f t="shared" si="120"/>
        <v>2.6241143068763639E-2</v>
      </c>
      <c r="T71" s="5">
        <f t="shared" si="121"/>
        <v>2.9621504850095834E-2</v>
      </c>
      <c r="U71" s="5">
        <f t="shared" si="122"/>
        <v>8.7762427742567442E-2</v>
      </c>
      <c r="V71" s="5">
        <f t="shared" si="123"/>
        <v>3.0892281424374358E-3</v>
      </c>
      <c r="W71" s="5">
        <f t="shared" si="124"/>
        <v>3.332608923710944E-3</v>
      </c>
      <c r="X71" s="5">
        <f t="shared" si="125"/>
        <v>5.9045931664781252E-3</v>
      </c>
      <c r="Y71" s="5">
        <f t="shared" si="126"/>
        <v>5.2307698352433742E-3</v>
      </c>
      <c r="Z71" s="5">
        <f t="shared" si="127"/>
        <v>8.6674008880234757E-2</v>
      </c>
      <c r="AA71" s="5">
        <f t="shared" si="128"/>
        <v>5.1831407263278458E-2</v>
      </c>
      <c r="AB71" s="5">
        <f t="shared" si="129"/>
        <v>1.5497695408343263E-2</v>
      </c>
      <c r="AC71" s="5">
        <f t="shared" si="130"/>
        <v>2.0456896260953765E-4</v>
      </c>
      <c r="AD71" s="5">
        <f t="shared" si="131"/>
        <v>4.9822839801023791E-4</v>
      </c>
      <c r="AE71" s="5">
        <f t="shared" si="132"/>
        <v>8.827426384493941E-4</v>
      </c>
      <c r="AF71" s="5">
        <f t="shared" si="133"/>
        <v>7.8200537027657134E-4</v>
      </c>
      <c r="AG71" s="5">
        <f t="shared" si="134"/>
        <v>4.6184272554274813E-4</v>
      </c>
      <c r="AH71" s="5">
        <f t="shared" si="135"/>
        <v>3.8391450381734589E-2</v>
      </c>
      <c r="AI71" s="5">
        <f t="shared" si="136"/>
        <v>2.2958242336675948E-2</v>
      </c>
      <c r="AJ71" s="5">
        <f t="shared" si="137"/>
        <v>6.8645608064902379E-3</v>
      </c>
      <c r="AK71" s="5">
        <f t="shared" si="138"/>
        <v>1.3683450261557082E-3</v>
      </c>
      <c r="AL71" s="5">
        <f t="shared" si="139"/>
        <v>8.6698079460324492E-6</v>
      </c>
      <c r="AM71" s="5">
        <f t="shared" si="140"/>
        <v>5.9588518729028942E-5</v>
      </c>
      <c r="AN71" s="5">
        <f t="shared" si="141"/>
        <v>1.0557673238664582E-4</v>
      </c>
      <c r="AO71" s="5">
        <f t="shared" si="142"/>
        <v>9.3528473766300946E-5</v>
      </c>
      <c r="AP71" s="5">
        <f t="shared" si="143"/>
        <v>5.5236762919933579E-5</v>
      </c>
      <c r="AQ71" s="5">
        <f t="shared" si="144"/>
        <v>2.4466613120647469E-5</v>
      </c>
      <c r="AR71" s="5">
        <f t="shared" si="145"/>
        <v>1.3604110219014441E-2</v>
      </c>
      <c r="AS71" s="5">
        <f t="shared" si="146"/>
        <v>8.1353128385995566E-3</v>
      </c>
      <c r="AT71" s="5">
        <f t="shared" si="147"/>
        <v>2.4324749622132019E-3</v>
      </c>
      <c r="AU71" s="5">
        <f t="shared" si="148"/>
        <v>4.8487661623534094E-4</v>
      </c>
      <c r="AV71" s="5">
        <f t="shared" si="149"/>
        <v>7.2489543558730608E-5</v>
      </c>
      <c r="AW71" s="5">
        <f t="shared" si="150"/>
        <v>2.5516242400557329E-7</v>
      </c>
      <c r="AX71" s="5">
        <f t="shared" si="151"/>
        <v>5.9390291321887296E-6</v>
      </c>
      <c r="AY71" s="5">
        <f t="shared" si="152"/>
        <v>1.0522552040215832E-5</v>
      </c>
      <c r="AZ71" s="5">
        <f t="shared" si="153"/>
        <v>9.3217341567614876E-6</v>
      </c>
      <c r="BA71" s="5">
        <f t="shared" si="154"/>
        <v>5.5053012081247567E-6</v>
      </c>
      <c r="BB71" s="5">
        <f t="shared" si="155"/>
        <v>2.4385222386595189E-6</v>
      </c>
      <c r="BC71" s="5">
        <f t="shared" si="156"/>
        <v>8.6409669278931483E-7</v>
      </c>
      <c r="BD71" s="5">
        <f t="shared" si="157"/>
        <v>4.0172098434001092E-3</v>
      </c>
      <c r="BE71" s="5">
        <f t="shared" si="158"/>
        <v>2.4023077061433155E-3</v>
      </c>
      <c r="BF71" s="5">
        <f t="shared" si="159"/>
        <v>7.1829485388682081E-4</v>
      </c>
      <c r="BG71" s="5">
        <f t="shared" si="160"/>
        <v>1.4318107426479392E-4</v>
      </c>
      <c r="BH71" s="5">
        <f t="shared" si="161"/>
        <v>2.1405715128703961E-5</v>
      </c>
      <c r="BI71" s="5">
        <f t="shared" si="162"/>
        <v>2.5601408148333283E-6</v>
      </c>
      <c r="BJ71" s="8">
        <f t="shared" si="163"/>
        <v>0.11972082182807456</v>
      </c>
      <c r="BK71" s="8">
        <f t="shared" si="164"/>
        <v>0.22212454855829691</v>
      </c>
      <c r="BL71" s="8">
        <f t="shared" si="165"/>
        <v>0.56913155568496587</v>
      </c>
      <c r="BM71" s="8">
        <f t="shared" si="166"/>
        <v>0.42001351074711929</v>
      </c>
      <c r="BN71" s="8">
        <f t="shared" si="167"/>
        <v>0.57762715681483634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1.2518</v>
      </c>
      <c r="F72">
        <f>VLOOKUP(B72,home!$B$2:$E$405,3,FALSE)</f>
        <v>0.7641</v>
      </c>
      <c r="G72">
        <f>VLOOKUP(C72,away!$B$2:$E$405,4,FALSE)</f>
        <v>0.86829999999999996</v>
      </c>
      <c r="H72">
        <f>VLOOKUP(A72,away!$A$2:$E$405,3,FALSE)</f>
        <v>1.0562</v>
      </c>
      <c r="I72">
        <f>VLOOKUP(C72,away!$B$2:$E$405,3,FALSE)</f>
        <v>0.74099999999999999</v>
      </c>
      <c r="J72">
        <f>VLOOKUP(B72,home!$B$2:$E$405,4,FALSE)</f>
        <v>0.69979999999999998</v>
      </c>
      <c r="K72" s="3">
        <f t="shared" si="112"/>
        <v>0.83052927995399994</v>
      </c>
      <c r="L72" s="3">
        <f t="shared" si="113"/>
        <v>0.54769441115999995</v>
      </c>
      <c r="M72" s="5">
        <f t="shared" si="114"/>
        <v>0.25202583141373386</v>
      </c>
      <c r="N72" s="5">
        <f t="shared" si="115"/>
        <v>0.20931483229385656</v>
      </c>
      <c r="O72" s="5">
        <f t="shared" si="116"/>
        <v>0.13803313933325437</v>
      </c>
      <c r="P72" s="5">
        <f t="shared" si="117"/>
        <v>0.11464056382023789</v>
      </c>
      <c r="Q72" s="5">
        <f t="shared" si="118"/>
        <v>8.6921048474354459E-2</v>
      </c>
      <c r="R72" s="5">
        <f t="shared" si="119"/>
        <v>3.7799989483846483E-2</v>
      </c>
      <c r="S72" s="5">
        <f t="shared" si="120"/>
        <v>1.3036817296960868E-2</v>
      </c>
      <c r="T72" s="5">
        <f t="shared" si="121"/>
        <v>4.7606172461571374E-2</v>
      </c>
      <c r="U72" s="5">
        <f t="shared" si="122"/>
        <v>3.139399804828779E-2</v>
      </c>
      <c r="V72" s="5">
        <f t="shared" si="123"/>
        <v>6.5890427755025771E-4</v>
      </c>
      <c r="W72" s="5">
        <f t="shared" si="124"/>
        <v>2.4063491934084115E-2</v>
      </c>
      <c r="X72" s="5">
        <f t="shared" si="125"/>
        <v>1.3179440045291606E-2</v>
      </c>
      <c r="Y72" s="5">
        <f t="shared" si="126"/>
        <v>3.6091528275122541E-3</v>
      </c>
      <c r="Z72" s="5">
        <f t="shared" si="127"/>
        <v>6.9009476607364978E-3</v>
      </c>
      <c r="AA72" s="5">
        <f t="shared" si="128"/>
        <v>5.7314390916717237E-3</v>
      </c>
      <c r="AB72" s="5">
        <f t="shared" si="129"/>
        <v>2.3800639909531619E-3</v>
      </c>
      <c r="AC72" s="5">
        <f t="shared" si="130"/>
        <v>1.8732493971501815E-5</v>
      </c>
      <c r="AD72" s="5">
        <f t="shared" si="131"/>
        <v>4.996358657298439E-3</v>
      </c>
      <c r="AE72" s="5">
        <f t="shared" si="132"/>
        <v>2.7364777127532364E-3</v>
      </c>
      <c r="AF72" s="5">
        <f t="shared" si="133"/>
        <v>7.4937677476942359E-4</v>
      </c>
      <c r="AG72" s="5">
        <f t="shared" si="134"/>
        <v>1.3680982379810647E-4</v>
      </c>
      <c r="AH72" s="5">
        <f t="shared" si="135"/>
        <v>9.449026163732638E-4</v>
      </c>
      <c r="AI72" s="5">
        <f t="shared" si="136"/>
        <v>7.8476928960313731E-4</v>
      </c>
      <c r="AJ72" s="5">
        <f t="shared" si="137"/>
        <v>3.2588693651205281E-4</v>
      </c>
      <c r="AK72" s="5">
        <f t="shared" si="138"/>
        <v>9.0219547575923391E-5</v>
      </c>
      <c r="AL72" s="5">
        <f t="shared" si="139"/>
        <v>3.4083866064137931E-7</v>
      </c>
      <c r="AM72" s="5">
        <f t="shared" si="140"/>
        <v>8.2992443160760166E-4</v>
      </c>
      <c r="AN72" s="5">
        <f t="shared" si="141"/>
        <v>4.5454497287662299E-4</v>
      </c>
      <c r="AO72" s="5">
        <f t="shared" si="142"/>
        <v>1.2447587063270008E-4</v>
      </c>
      <c r="AP72" s="5">
        <f t="shared" si="143"/>
        <v>2.2724912889935003E-5</v>
      </c>
      <c r="AQ72" s="5">
        <f t="shared" si="144"/>
        <v>3.1115769459788111E-6</v>
      </c>
      <c r="AR72" s="5">
        <f t="shared" si="145"/>
        <v>1.0350357641561965E-4</v>
      </c>
      <c r="AS72" s="5">
        <f t="shared" si="146"/>
        <v>8.5962750793128393E-5</v>
      </c>
      <c r="AT72" s="5">
        <f t="shared" si="147"/>
        <v>3.5697290759541024E-5</v>
      </c>
      <c r="AU72" s="5">
        <f t="shared" si="148"/>
        <v>9.882548396943397E-6</v>
      </c>
      <c r="AV72" s="5">
        <f t="shared" si="149"/>
        <v>2.051936451055988E-6</v>
      </c>
      <c r="AW72" s="5">
        <f t="shared" si="150"/>
        <v>4.3066502800391933E-9</v>
      </c>
      <c r="AX72" s="5">
        <f t="shared" si="151"/>
        <v>1.1487942343321565E-4</v>
      </c>
      <c r="AY72" s="5">
        <f t="shared" si="152"/>
        <v>6.2918818171655341E-5</v>
      </c>
      <c r="AZ72" s="5">
        <f t="shared" si="153"/>
        <v>1.7230142534703935E-5</v>
      </c>
      <c r="BA72" s="5">
        <f t="shared" si="154"/>
        <v>3.1456175899158478E-6</v>
      </c>
      <c r="BB72" s="5">
        <f t="shared" si="155"/>
        <v>4.3070929341087456E-7</v>
      </c>
      <c r="BC72" s="5">
        <f t="shared" si="156"/>
        <v>4.7179414567161735E-8</v>
      </c>
      <c r="BD72" s="5">
        <f t="shared" si="157"/>
        <v>9.4480550563178066E-6</v>
      </c>
      <c r="BE72" s="5">
        <f t="shared" si="158"/>
        <v>7.8468863628893749E-6</v>
      </c>
      <c r="BF72" s="5">
        <f t="shared" si="159"/>
        <v>3.2585344404256868E-6</v>
      </c>
      <c r="BG72" s="5">
        <f t="shared" si="160"/>
        <v>9.0210275417068545E-7</v>
      </c>
      <c r="BH72" s="5">
        <f t="shared" si="161"/>
        <v>1.8730568771647484E-7</v>
      </c>
      <c r="BI72" s="5">
        <f t="shared" si="162"/>
        <v>3.1112571590090533E-8</v>
      </c>
      <c r="BJ72" s="8">
        <f t="shared" si="163"/>
        <v>0.39494659466067983</v>
      </c>
      <c r="BK72" s="8">
        <f t="shared" si="164"/>
        <v>0.38044410895928671</v>
      </c>
      <c r="BL72" s="8">
        <f t="shared" si="165"/>
        <v>0.21774318043776728</v>
      </c>
      <c r="BM72" s="8">
        <f t="shared" si="166"/>
        <v>0.16123651238766534</v>
      </c>
      <c r="BN72" s="8">
        <f t="shared" si="167"/>
        <v>0.83873540481928355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1.2518</v>
      </c>
      <c r="F73">
        <f>VLOOKUP(B73,home!$B$2:$E$405,3,FALSE)</f>
        <v>1.0072000000000001</v>
      </c>
      <c r="G73">
        <f>VLOOKUP(C73,away!$B$2:$E$405,4,FALSE)</f>
        <v>0.79879999999999995</v>
      </c>
      <c r="H73">
        <f>VLOOKUP(A73,away!$A$2:$E$405,3,FALSE)</f>
        <v>1.0562</v>
      </c>
      <c r="I73">
        <f>VLOOKUP(C73,away!$B$2:$E$405,3,FALSE)</f>
        <v>1.1938</v>
      </c>
      <c r="J73">
        <f>VLOOKUP(B73,home!$B$2:$E$405,4,FALSE)</f>
        <v>1.1526000000000001</v>
      </c>
      <c r="K73" s="3">
        <f t="shared" si="112"/>
        <v>1.007137392448</v>
      </c>
      <c r="L73" s="3">
        <f t="shared" si="113"/>
        <v>1.4533036120559999</v>
      </c>
      <c r="M73" s="5">
        <f t="shared" si="114"/>
        <v>8.5397282075831527E-2</v>
      </c>
      <c r="N73" s="5">
        <f t="shared" si="115"/>
        <v>8.6006795991999313E-2</v>
      </c>
      <c r="O73" s="5">
        <f t="shared" si="116"/>
        <v>0.12410817850057103</v>
      </c>
      <c r="P73" s="5">
        <f t="shared" si="117"/>
        <v>0.12499398727653606</v>
      </c>
      <c r="Q73" s="5">
        <f t="shared" si="118"/>
        <v>4.3310330124094638E-2</v>
      </c>
      <c r="R73" s="5">
        <f t="shared" si="119"/>
        <v>9.0183432050285367E-2</v>
      </c>
      <c r="S73" s="5">
        <f t="shared" si="120"/>
        <v>4.5737687650917944E-2</v>
      </c>
      <c r="T73" s="5">
        <f t="shared" si="121"/>
        <v>6.294305920868451E-2</v>
      </c>
      <c r="U73" s="5">
        <f t="shared" si="122"/>
        <v>9.0827106597135804E-2</v>
      </c>
      <c r="V73" s="5">
        <f t="shared" si="123"/>
        <v>7.4383527194960787E-3</v>
      </c>
      <c r="W73" s="5">
        <f t="shared" si="124"/>
        <v>1.4539817649080914E-2</v>
      </c>
      <c r="X73" s="5">
        <f t="shared" si="125"/>
        <v>2.1130769508044864E-2</v>
      </c>
      <c r="Y73" s="5">
        <f t="shared" si="126"/>
        <v>1.5354711825782196E-2</v>
      </c>
      <c r="Z73" s="5">
        <f t="shared" si="127"/>
        <v>4.3687969182095499E-2</v>
      </c>
      <c r="AA73" s="5">
        <f t="shared" si="128"/>
        <v>4.399978736340425E-2</v>
      </c>
      <c r="AB73" s="5">
        <f t="shared" si="129"/>
        <v>2.2156915556722709E-2</v>
      </c>
      <c r="AC73" s="5">
        <f t="shared" si="130"/>
        <v>6.8045883792990384E-4</v>
      </c>
      <c r="AD73" s="5">
        <f t="shared" si="131"/>
        <v>3.6608985084411899E-3</v>
      </c>
      <c r="AE73" s="5">
        <f t="shared" si="132"/>
        <v>5.3203970256880022E-3</v>
      </c>
      <c r="AF73" s="5">
        <f t="shared" si="133"/>
        <v>3.8660761075021872E-3</v>
      </c>
      <c r="AG73" s="5">
        <f t="shared" si="134"/>
        <v>1.8728607905054422E-3</v>
      </c>
      <c r="AH73" s="5">
        <f t="shared" si="135"/>
        <v>1.5872970853932654E-2</v>
      </c>
      <c r="AI73" s="5">
        <f t="shared" si="136"/>
        <v>1.5986262476232839E-2</v>
      </c>
      <c r="AJ73" s="5">
        <f t="shared" si="137"/>
        <v>8.0501813526512242E-3</v>
      </c>
      <c r="AK73" s="5">
        <f t="shared" si="138"/>
        <v>2.7025462187475558E-3</v>
      </c>
      <c r="AL73" s="5">
        <f t="shared" si="139"/>
        <v>3.9838861969818168E-5</v>
      </c>
      <c r="AM73" s="5">
        <f t="shared" si="140"/>
        <v>7.3740555556164682E-4</v>
      </c>
      <c r="AN73" s="5">
        <f t="shared" si="141"/>
        <v>1.0716741574479025E-3</v>
      </c>
      <c r="AO73" s="5">
        <f t="shared" si="142"/>
        <v>7.7873396198305375E-4</v>
      </c>
      <c r="AP73" s="5">
        <f t="shared" si="143"/>
        <v>3.7724562659355044E-4</v>
      </c>
      <c r="AQ73" s="5">
        <f t="shared" si="144"/>
        <v>1.3706310794018398E-4</v>
      </c>
      <c r="AR73" s="5">
        <f t="shared" si="145"/>
        <v>4.6136491752159885E-3</v>
      </c>
      <c r="AS73" s="5">
        <f t="shared" si="146"/>
        <v>4.646578599996897E-3</v>
      </c>
      <c r="AT73" s="5">
        <f t="shared" si="147"/>
        <v>2.3398715275027766E-3</v>
      </c>
      <c r="AU73" s="5">
        <f t="shared" si="148"/>
        <v>7.855240362908217E-4</v>
      </c>
      <c r="AV73" s="5">
        <f t="shared" si="149"/>
        <v>1.9778265740379153E-4</v>
      </c>
      <c r="AW73" s="5">
        <f t="shared" si="150"/>
        <v>1.6197556243799209E-6</v>
      </c>
      <c r="AX73" s="5">
        <f t="shared" si="151"/>
        <v>1.2377811806750424E-4</v>
      </c>
      <c r="AY73" s="5">
        <f t="shared" si="152"/>
        <v>1.7988718608099788E-4</v>
      </c>
      <c r="AZ73" s="5">
        <f t="shared" si="153"/>
        <v>1.3071534864705204E-4</v>
      </c>
      <c r="BA73" s="5">
        <f t="shared" si="154"/>
        <v>6.3323029446640008E-5</v>
      </c>
      <c r="BB73" s="5">
        <f t="shared" si="155"/>
        <v>2.3006896855282602E-5</v>
      </c>
      <c r="BC73" s="5">
        <f t="shared" si="156"/>
        <v>6.6872012603964072E-6</v>
      </c>
      <c r="BD73" s="5">
        <f t="shared" si="157"/>
        <v>1.1175055018500957E-3</v>
      </c>
      <c r="BE73" s="5">
        <f t="shared" si="158"/>
        <v>1.1254815771795993E-3</v>
      </c>
      <c r="BF73" s="5">
        <f t="shared" si="159"/>
        <v>5.6675729044446197E-4</v>
      </c>
      <c r="BG73" s="5">
        <f t="shared" si="160"/>
        <v>1.9026748654970974E-4</v>
      </c>
      <c r="BH73" s="5">
        <f t="shared" si="161"/>
        <v>4.7906375067827387E-5</v>
      </c>
      <c r="BI73" s="5">
        <f t="shared" si="162"/>
        <v>9.6496603334895166E-6</v>
      </c>
      <c r="BJ73" s="8">
        <f t="shared" si="163"/>
        <v>0.26163523692970742</v>
      </c>
      <c r="BK73" s="8">
        <f t="shared" si="164"/>
        <v>0.26446749460876229</v>
      </c>
      <c r="BL73" s="8">
        <f t="shared" si="165"/>
        <v>0.429528354857519</v>
      </c>
      <c r="BM73" s="8">
        <f t="shared" si="166"/>
        <v>0.44514078212830971</v>
      </c>
      <c r="BN73" s="8">
        <f t="shared" si="167"/>
        <v>0.55400000601931787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1.4056</v>
      </c>
      <c r="F74">
        <f>VLOOKUP(B74,home!$B$2:$E$405,3,FALSE)</f>
        <v>1.2647999999999999</v>
      </c>
      <c r="G74">
        <f>VLOOKUP(C74,away!$B$2:$E$405,4,FALSE)</f>
        <v>1.66</v>
      </c>
      <c r="H74">
        <f>VLOOKUP(A74,away!$A$2:$E$405,3,FALSE)</f>
        <v>1.3583000000000001</v>
      </c>
      <c r="I74">
        <f>VLOOKUP(C74,away!$B$2:$E$405,3,FALSE)</f>
        <v>0.65439999999999998</v>
      </c>
      <c r="J74">
        <f>VLOOKUP(B74,home!$B$2:$E$405,4,FALSE)</f>
        <v>1.2679</v>
      </c>
      <c r="K74" s="3">
        <f t="shared" si="112"/>
        <v>2.9511527807999998</v>
      </c>
      <c r="L74" s="3">
        <f t="shared" si="113"/>
        <v>1.127000200208</v>
      </c>
      <c r="M74" s="5">
        <f t="shared" si="114"/>
        <v>1.6938722920369798E-2</v>
      </c>
      <c r="N74" s="5">
        <f t="shared" si="115"/>
        <v>4.9988759249650017E-2</v>
      </c>
      <c r="O74" s="5">
        <f t="shared" si="116"/>
        <v>1.9089944122524599E-2</v>
      </c>
      <c r="P74" s="5">
        <f t="shared" si="117"/>
        <v>5.6337341682505079E-2</v>
      </c>
      <c r="Q74" s="5">
        <f t="shared" si="118"/>
        <v>7.3762232934173208E-2</v>
      </c>
      <c r="R74" s="5">
        <f t="shared" si="119"/>
        <v>1.075718542402238E-2</v>
      </c>
      <c r="S74" s="5">
        <f t="shared" si="120"/>
        <v>4.6843792220524073E-2</v>
      </c>
      <c r="T74" s="5">
        <f t="shared" si="121"/>
        <v>8.3130051284602324E-2</v>
      </c>
      <c r="U74" s="5">
        <f t="shared" si="122"/>
        <v>3.1746097677684874E-2</v>
      </c>
      <c r="V74" s="5">
        <f t="shared" si="123"/>
        <v>1.7311122242990095E-2</v>
      </c>
      <c r="W74" s="5">
        <f t="shared" si="124"/>
        <v>7.2561206280567531E-2</v>
      </c>
      <c r="X74" s="5">
        <f t="shared" si="125"/>
        <v>8.1776494005533579E-2</v>
      </c>
      <c r="Y74" s="5">
        <f t="shared" si="126"/>
        <v>4.6081062558272344E-2</v>
      </c>
      <c r="Z74" s="5">
        <f t="shared" si="127"/>
        <v>4.0411167088492657E-3</v>
      </c>
      <c r="AA74" s="5">
        <f t="shared" si="128"/>
        <v>1.1925952812857854E-2</v>
      </c>
      <c r="AB74" s="5">
        <f t="shared" si="129"/>
        <v>1.7597654403677523E-2</v>
      </c>
      <c r="AC74" s="5">
        <f t="shared" si="130"/>
        <v>3.598495195356999E-3</v>
      </c>
      <c r="AD74" s="5">
        <f t="shared" si="131"/>
        <v>5.3534801423274818E-2</v>
      </c>
      <c r="AE74" s="5">
        <f t="shared" si="132"/>
        <v>6.0333731922126238E-2</v>
      </c>
      <c r="AF74" s="5">
        <f t="shared" si="133"/>
        <v>3.3998063977766044E-2</v>
      </c>
      <c r="AG74" s="5">
        <f t="shared" si="134"/>
        <v>1.2771941636542236E-2</v>
      </c>
      <c r="AH74" s="5">
        <f t="shared" si="135"/>
        <v>1.1385848349842545E-3</v>
      </c>
      <c r="AI74" s="5">
        <f t="shared" si="136"/>
        <v>3.3601378019404915E-3</v>
      </c>
      <c r="AJ74" s="5">
        <f t="shared" si="137"/>
        <v>4.9581400090339418E-3</v>
      </c>
      <c r="AK74" s="5">
        <f t="shared" si="138"/>
        <v>4.8774095584187506E-3</v>
      </c>
      <c r="AL74" s="5">
        <f t="shared" si="139"/>
        <v>4.7873657138552256E-4</v>
      </c>
      <c r="AM74" s="5">
        <f t="shared" si="140"/>
        <v>3.1597875617974634E-2</v>
      </c>
      <c r="AN74" s="5">
        <f t="shared" si="141"/>
        <v>3.5610812147604899E-2</v>
      </c>
      <c r="AO74" s="5">
        <f t="shared" si="142"/>
        <v>2.0066696209960103E-2</v>
      </c>
      <c r="AP74" s="5">
        <f t="shared" si="143"/>
        <v>7.5383902153793808E-3</v>
      </c>
      <c r="AQ74" s="5">
        <f t="shared" si="144"/>
        <v>2.1239418204946482E-3</v>
      </c>
      <c r="AR74" s="5">
        <f t="shared" si="145"/>
        <v>2.5663706739620953E-4</v>
      </c>
      <c r="AS74" s="5">
        <f t="shared" si="146"/>
        <v>7.5737519510268067E-4</v>
      </c>
      <c r="AT74" s="5">
        <f t="shared" si="147"/>
        <v>1.1175649565681096E-3</v>
      </c>
      <c r="AU74" s="5">
        <f t="shared" si="148"/>
        <v>1.0993683097668691E-3</v>
      </c>
      <c r="AV74" s="5">
        <f t="shared" si="149"/>
        <v>8.111009611229728E-4</v>
      </c>
      <c r="AW74" s="5">
        <f t="shared" si="150"/>
        <v>4.4229271994196493E-5</v>
      </c>
      <c r="AX74" s="5">
        <f t="shared" si="151"/>
        <v>1.5541693082893077E-2</v>
      </c>
      <c r="AY74" s="5">
        <f t="shared" si="152"/>
        <v>1.7515491215991785E-2</v>
      </c>
      <c r="AZ74" s="5">
        <f t="shared" si="153"/>
        <v>9.8699810535821074E-3</v>
      </c>
      <c r="BA74" s="5">
        <f t="shared" si="154"/>
        <v>3.7078235411453987E-3</v>
      </c>
      <c r="BB74" s="5">
        <f t="shared" si="155"/>
        <v>1.0446794683017003E-3</v>
      </c>
      <c r="BC74" s="5">
        <f t="shared" si="156"/>
        <v>2.3547079398584066E-4</v>
      </c>
      <c r="BD74" s="5">
        <f t="shared" si="157"/>
        <v>4.8205004389386983E-5</v>
      </c>
      <c r="BE74" s="5">
        <f t="shared" si="158"/>
        <v>1.4226033275221558E-4</v>
      </c>
      <c r="BF74" s="5">
        <f t="shared" si="159"/>
        <v>2.0991598829961722E-4</v>
      </c>
      <c r="BG74" s="5">
        <f t="shared" si="160"/>
        <v>2.0649805086826517E-4</v>
      </c>
      <c r="BH74" s="5">
        <f t="shared" si="161"/>
        <v>1.5235182426241514E-4</v>
      </c>
      <c r="BI74" s="5">
        <f t="shared" si="162"/>
        <v>8.9922701966395829E-5</v>
      </c>
      <c r="BJ74" s="8">
        <f t="shared" si="163"/>
        <v>0.71279120043982214</v>
      </c>
      <c r="BK74" s="8">
        <f t="shared" si="164"/>
        <v>0.15902370204912333</v>
      </c>
      <c r="BL74" s="8">
        <f t="shared" si="165"/>
        <v>0.11034230703763979</v>
      </c>
      <c r="BM74" s="8">
        <f t="shared" si="166"/>
        <v>0.74185287795819199</v>
      </c>
      <c r="BN74" s="8">
        <f t="shared" si="167"/>
        <v>0.22687418633324508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1.4056</v>
      </c>
      <c r="F75">
        <f>VLOOKUP(B75,home!$B$2:$E$405,3,FALSE)</f>
        <v>1.581</v>
      </c>
      <c r="G75">
        <f>VLOOKUP(C75,away!$B$2:$E$405,4,FALSE)</f>
        <v>0.67190000000000005</v>
      </c>
      <c r="H75">
        <f>VLOOKUP(A75,away!$A$2:$E$405,3,FALSE)</f>
        <v>1.3583000000000001</v>
      </c>
      <c r="I75">
        <f>VLOOKUP(C75,away!$B$2:$E$405,3,FALSE)</f>
        <v>1.0225</v>
      </c>
      <c r="J75">
        <f>VLOOKUP(B75,home!$B$2:$E$405,4,FALSE)</f>
        <v>0.81799999999999995</v>
      </c>
      <c r="K75" s="3">
        <f t="shared" si="112"/>
        <v>1.49313219384</v>
      </c>
      <c r="L75" s="3">
        <f t="shared" si="113"/>
        <v>1.1360889114999999</v>
      </c>
      <c r="M75" s="5">
        <f t="shared" si="114"/>
        <v>7.2134625637951325E-2</v>
      </c>
      <c r="N75" s="5">
        <f t="shared" si="115"/>
        <v>0.10770653183062137</v>
      </c>
      <c r="O75" s="5">
        <f t="shared" si="116"/>
        <v>8.1951348322480105E-2</v>
      </c>
      <c r="P75" s="5">
        <f t="shared" si="117"/>
        <v>0.12236419650889072</v>
      </c>
      <c r="Q75" s="5">
        <f t="shared" si="118"/>
        <v>8.0410045081576759E-2</v>
      </c>
      <c r="R75" s="5">
        <f t="shared" si="119"/>
        <v>4.6552009055821894E-2</v>
      </c>
      <c r="S75" s="5">
        <f t="shared" si="120"/>
        <v>5.1892542779721829E-2</v>
      </c>
      <c r="T75" s="5">
        <f t="shared" si="121"/>
        <v>9.1352960590394466E-2</v>
      </c>
      <c r="U75" s="5">
        <f t="shared" si="122"/>
        <v>6.9508303409178893E-2</v>
      </c>
      <c r="V75" s="5">
        <f t="shared" si="123"/>
        <v>9.7807694769590746E-3</v>
      </c>
      <c r="W75" s="5">
        <f t="shared" si="124"/>
        <v>4.0020942339809323E-2</v>
      </c>
      <c r="X75" s="5">
        <f t="shared" si="125"/>
        <v>4.5467348820038236E-2</v>
      </c>
      <c r="Y75" s="5">
        <f t="shared" si="126"/>
        <v>2.5827475414874027E-2</v>
      </c>
      <c r="Z75" s="5">
        <f t="shared" si="127"/>
        <v>1.76290737654556E-2</v>
      </c>
      <c r="AA75" s="5">
        <f t="shared" si="128"/>
        <v>2.6322537586781908E-2</v>
      </c>
      <c r="AB75" s="5">
        <f t="shared" si="129"/>
        <v>1.9651514147193773E-2</v>
      </c>
      <c r="AC75" s="5">
        <f t="shared" si="130"/>
        <v>1.0369638607172545E-3</v>
      </c>
      <c r="AD75" s="5">
        <f t="shared" si="131"/>
        <v>1.4939139358845914E-2</v>
      </c>
      <c r="AE75" s="5">
        <f t="shared" si="132"/>
        <v>1.697219057293806E-2</v>
      </c>
      <c r="AF75" s="5">
        <f t="shared" si="133"/>
        <v>9.6409587568898822E-3</v>
      </c>
      <c r="AG75" s="5">
        <f t="shared" si="134"/>
        <v>3.6509954466438042E-3</v>
      </c>
      <c r="AH75" s="5">
        <f t="shared" si="135"/>
        <v>5.0070488062374189E-3</v>
      </c>
      <c r="AI75" s="5">
        <f t="shared" si="136"/>
        <v>7.4761857687212288E-3</v>
      </c>
      <c r="AJ75" s="5">
        <f t="shared" si="137"/>
        <v>5.5814668292030597E-3</v>
      </c>
      <c r="AK75" s="5">
        <f t="shared" si="138"/>
        <v>2.7779559371777169E-3</v>
      </c>
      <c r="AL75" s="5">
        <f t="shared" si="139"/>
        <v>7.0361354760350341E-5</v>
      </c>
      <c r="AM75" s="5">
        <f t="shared" si="140"/>
        <v>4.4612219849910128E-3</v>
      </c>
      <c r="AN75" s="5">
        <f t="shared" si="141"/>
        <v>5.0683448288883085E-3</v>
      </c>
      <c r="AO75" s="5">
        <f t="shared" si="142"/>
        <v>2.8790451798791864E-3</v>
      </c>
      <c r="AP75" s="5">
        <f t="shared" si="143"/>
        <v>1.0902837681894214E-3</v>
      </c>
      <c r="AQ75" s="5">
        <f t="shared" si="144"/>
        <v>3.0966482485710972E-4</v>
      </c>
      <c r="AR75" s="5">
        <f t="shared" si="145"/>
        <v>1.1376905256211278E-3</v>
      </c>
      <c r="AS75" s="5">
        <f t="shared" si="146"/>
        <v>1.6987223504316572E-3</v>
      </c>
      <c r="AT75" s="5">
        <f t="shared" si="147"/>
        <v>1.2682085149125311E-3</v>
      </c>
      <c r="AU75" s="5">
        <f t="shared" si="148"/>
        <v>6.3120098737263846E-4</v>
      </c>
      <c r="AV75" s="5">
        <f t="shared" si="149"/>
        <v>2.3561662875742049E-4</v>
      </c>
      <c r="AW75" s="5">
        <f t="shared" si="150"/>
        <v>3.3154483965008598E-6</v>
      </c>
      <c r="AX75" s="5">
        <f t="shared" si="151"/>
        <v>1.110199028276145E-3</v>
      </c>
      <c r="AY75" s="5">
        <f t="shared" si="152"/>
        <v>1.2612848055826031E-3</v>
      </c>
      <c r="AZ75" s="5">
        <f t="shared" si="153"/>
        <v>7.1646584093291445E-4</v>
      </c>
      <c r="BA75" s="5">
        <f t="shared" si="154"/>
        <v>2.7132296578413545E-4</v>
      </c>
      <c r="BB75" s="5">
        <f t="shared" si="155"/>
        <v>7.7061753215662597E-5</v>
      </c>
      <c r="BC75" s="5">
        <f t="shared" si="156"/>
        <v>1.7509800665812738E-5</v>
      </c>
      <c r="BD75" s="5">
        <f t="shared" si="157"/>
        <v>2.1541959847946158E-4</v>
      </c>
      <c r="BE75" s="5">
        <f t="shared" si="158"/>
        <v>3.2164993767377036E-4</v>
      </c>
      <c r="BF75" s="5">
        <f t="shared" si="159"/>
        <v>2.4013293854366807E-4</v>
      </c>
      <c r="BG75" s="5">
        <f t="shared" si="160"/>
        <v>1.195167404469843E-4</v>
      </c>
      <c r="BH75" s="5">
        <f t="shared" si="161"/>
        <v>4.4613573216052892E-5</v>
      </c>
      <c r="BI75" s="5">
        <f t="shared" si="162"/>
        <v>1.3322792490225287E-5</v>
      </c>
      <c r="BJ75" s="8">
        <f t="shared" si="163"/>
        <v>0.45325099299389421</v>
      </c>
      <c r="BK75" s="8">
        <f t="shared" si="164"/>
        <v>0.25854074442458319</v>
      </c>
      <c r="BL75" s="8">
        <f t="shared" si="165"/>
        <v>0.27075446445074158</v>
      </c>
      <c r="BM75" s="8">
        <f t="shared" si="166"/>
        <v>0.4877985498401462</v>
      </c>
      <c r="BN75" s="8">
        <f t="shared" si="167"/>
        <v>0.51111875643734228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1.4056</v>
      </c>
      <c r="F76">
        <f>VLOOKUP(B76,home!$B$2:$E$405,3,FALSE)</f>
        <v>0.71140000000000003</v>
      </c>
      <c r="G76">
        <f>VLOOKUP(C76,away!$B$2:$E$405,4,FALSE)</f>
        <v>1.1067</v>
      </c>
      <c r="H76">
        <f>VLOOKUP(A76,away!$A$2:$E$405,3,FALSE)</f>
        <v>1.3583000000000001</v>
      </c>
      <c r="I76">
        <f>VLOOKUP(C76,away!$B$2:$E$405,3,FALSE)</f>
        <v>0.73619999999999997</v>
      </c>
      <c r="J76">
        <f>VLOOKUP(B76,home!$B$2:$E$405,4,FALSE)</f>
        <v>1.0225</v>
      </c>
      <c r="K76" s="3">
        <f t="shared" si="112"/>
        <v>1.1066378477280001</v>
      </c>
      <c r="L76" s="3">
        <f t="shared" si="113"/>
        <v>1.02248002035</v>
      </c>
      <c r="M76" s="5">
        <f t="shared" si="114"/>
        <v>0.11894217027345952</v>
      </c>
      <c r="N76" s="5">
        <f t="shared" si="115"/>
        <v>0.13162590731551854</v>
      </c>
      <c r="O76" s="5">
        <f t="shared" si="116"/>
        <v>0.12161599268168004</v>
      </c>
      <c r="P76" s="5">
        <f t="shared" si="117"/>
        <v>0.13458486039055859</v>
      </c>
      <c r="Q76" s="5">
        <f t="shared" si="118"/>
        <v>7.2831105388445352E-2</v>
      </c>
      <c r="R76" s="5">
        <f t="shared" si="119"/>
        <v>6.2174961336024834E-2</v>
      </c>
      <c r="S76" s="5">
        <f t="shared" si="120"/>
        <v>3.8071200072906083E-2</v>
      </c>
      <c r="T76" s="5">
        <f t="shared" si="121"/>
        <v>7.4468350119690593E-2</v>
      </c>
      <c r="U76" s="5">
        <f t="shared" si="122"/>
        <v>6.880516539547013E-2</v>
      </c>
      <c r="V76" s="5">
        <f t="shared" si="123"/>
        <v>4.7864597045895541E-3</v>
      </c>
      <c r="W76" s="5">
        <f t="shared" si="124"/>
        <v>2.6865885904906781E-2</v>
      </c>
      <c r="X76" s="5">
        <f t="shared" si="125"/>
        <v>2.746983156676986E-2</v>
      </c>
      <c r="Y76" s="5">
        <f t="shared" si="126"/>
        <v>1.404367696970096E-2</v>
      </c>
      <c r="Z76" s="5">
        <f t="shared" si="127"/>
        <v>2.1190885244039708E-2</v>
      </c>
      <c r="AA76" s="5">
        <f t="shared" si="128"/>
        <v>2.3450635637915135E-2</v>
      </c>
      <c r="AB76" s="5">
        <f t="shared" si="129"/>
        <v>1.2975680475097975E-2</v>
      </c>
      <c r="AC76" s="5">
        <f t="shared" si="130"/>
        <v>3.3849696118404417E-4</v>
      </c>
      <c r="AD76" s="5">
        <f t="shared" si="131"/>
        <v>7.4327015387780099E-3</v>
      </c>
      <c r="AE76" s="5">
        <f t="shared" si="132"/>
        <v>7.599788820625215E-3</v>
      </c>
      <c r="AF76" s="5">
        <f t="shared" si="133"/>
        <v>3.8853161139842866E-3</v>
      </c>
      <c r="AG76" s="5">
        <f t="shared" si="134"/>
        <v>1.3242193664309452E-3</v>
      </c>
      <c r="AH76" s="5">
        <f t="shared" si="135"/>
        <v>5.4168141938900575E-3</v>
      </c>
      <c r="AI76" s="5">
        <f t="shared" si="136"/>
        <v>5.9944516010689746E-3</v>
      </c>
      <c r="AJ76" s="5">
        <f t="shared" si="137"/>
        <v>3.3168435090583184E-3</v>
      </c>
      <c r="AK76" s="5">
        <f t="shared" si="138"/>
        <v>1.2235148540382954E-3</v>
      </c>
      <c r="AL76" s="5">
        <f t="shared" si="139"/>
        <v>1.53205767672959E-5</v>
      </c>
      <c r="AM76" s="5">
        <f t="shared" si="140"/>
        <v>1.6450617667355776E-3</v>
      </c>
      <c r="AN76" s="5">
        <f t="shared" si="141"/>
        <v>1.6820427887288003E-3</v>
      </c>
      <c r="AO76" s="5">
        <f t="shared" si="142"/>
        <v>8.5992757242449726E-4</v>
      </c>
      <c r="AP76" s="5">
        <f t="shared" si="143"/>
        <v>2.9308625391737532E-4</v>
      </c>
      <c r="AQ76" s="5">
        <f t="shared" si="144"/>
        <v>7.4918709717435784E-5</v>
      </c>
      <c r="AR76" s="5">
        <f t="shared" si="145"/>
        <v>1.1077168574401754E-3</v>
      </c>
      <c r="AS76" s="5">
        <f t="shared" si="146"/>
        <v>1.2258413990096195E-3</v>
      </c>
      <c r="AT76" s="5">
        <f t="shared" si="147"/>
        <v>6.7828124372794319E-4</v>
      </c>
      <c r="AU76" s="5">
        <f t="shared" si="148"/>
        <v>2.5020389857112078E-4</v>
      </c>
      <c r="AV76" s="5">
        <f t="shared" si="149"/>
        <v>6.9221275951974955E-5</v>
      </c>
      <c r="AW76" s="5">
        <f t="shared" si="150"/>
        <v>4.8154066070483557E-7</v>
      </c>
      <c r="AX76" s="5">
        <f t="shared" si="151"/>
        <v>3.0341460215331365E-4</v>
      </c>
      <c r="AY76" s="5">
        <f t="shared" si="152"/>
        <v>3.1023536858420728E-4</v>
      </c>
      <c r="AZ76" s="5">
        <f t="shared" si="153"/>
        <v>1.5860473299163501E-4</v>
      </c>
      <c r="BA76" s="5">
        <f t="shared" si="154"/>
        <v>5.4056723538964418E-5</v>
      </c>
      <c r="BB76" s="5">
        <f t="shared" si="155"/>
        <v>1.3817979946043663E-5</v>
      </c>
      <c r="BC76" s="5">
        <f t="shared" si="156"/>
        <v>2.8257216832853242E-6</v>
      </c>
      <c r="BD76" s="5">
        <f t="shared" si="157"/>
        <v>1.8876972582291136E-4</v>
      </c>
      <c r="BE76" s="5">
        <f t="shared" si="158"/>
        <v>2.0889972310087127E-4</v>
      </c>
      <c r="BF76" s="5">
        <f t="shared" si="159"/>
        <v>1.1558816998166173E-4</v>
      </c>
      <c r="BG76" s="5">
        <f t="shared" si="160"/>
        <v>4.2638081217108133E-5</v>
      </c>
      <c r="BH76" s="5">
        <f t="shared" si="161"/>
        <v>1.1796228607338048E-5</v>
      </c>
      <c r="BI76" s="5">
        <f t="shared" si="162"/>
        <v>2.6108306074664071E-6</v>
      </c>
      <c r="BJ76" s="8">
        <f t="shared" si="163"/>
        <v>0.3729447753252717</v>
      </c>
      <c r="BK76" s="8">
        <f t="shared" si="164"/>
        <v>0.29704874334804932</v>
      </c>
      <c r="BL76" s="8">
        <f t="shared" si="165"/>
        <v>0.30887562711828198</v>
      </c>
      <c r="BM76" s="8">
        <f t="shared" si="166"/>
        <v>0.35797527982203231</v>
      </c>
      <c r="BN76" s="8">
        <f t="shared" si="167"/>
        <v>0.64177499738568689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1.4056</v>
      </c>
      <c r="F77">
        <f>VLOOKUP(B77,home!$B$2:$E$405,3,FALSE)</f>
        <v>0.98809999999999998</v>
      </c>
      <c r="G77">
        <f>VLOOKUP(C77,away!$B$2:$E$405,4,FALSE)</f>
        <v>1.1857</v>
      </c>
      <c r="H77">
        <f>VLOOKUP(A77,away!$A$2:$E$405,3,FALSE)</f>
        <v>1.3583000000000001</v>
      </c>
      <c r="I77">
        <f>VLOOKUP(C77,away!$B$2:$E$405,3,FALSE)</f>
        <v>0.73619999999999997</v>
      </c>
      <c r="J77">
        <f>VLOOKUP(B77,home!$B$2:$E$405,4,FALSE)</f>
        <v>1.1452</v>
      </c>
      <c r="K77" s="3">
        <f t="shared" si="112"/>
        <v>1.6467871429519998</v>
      </c>
      <c r="L77" s="3">
        <f t="shared" si="113"/>
        <v>1.1451776227919999</v>
      </c>
      <c r="M77" s="5">
        <f t="shared" si="114"/>
        <v>6.1300654092632731E-2</v>
      </c>
      <c r="N77" s="5">
        <f t="shared" si="115"/>
        <v>0.10094912901429549</v>
      </c>
      <c r="O77" s="5">
        <f t="shared" si="116"/>
        <v>7.0200137329395826E-2</v>
      </c>
      <c r="P77" s="5">
        <f t="shared" si="117"/>
        <v>0.11560468358751382</v>
      </c>
      <c r="Q77" s="5">
        <f t="shared" si="118"/>
        <v>8.3120863876472259E-2</v>
      </c>
      <c r="R77" s="5">
        <f t="shared" si="119"/>
        <v>4.0195813193274726E-2</v>
      </c>
      <c r="S77" s="5">
        <f t="shared" si="120"/>
        <v>5.4503671556154563E-2</v>
      </c>
      <c r="T77" s="5">
        <f t="shared" si="121"/>
        <v>9.5188153298475908E-2</v>
      </c>
      <c r="U77" s="5">
        <f t="shared" si="122"/>
        <v>6.6193948367185201E-2</v>
      </c>
      <c r="V77" s="5">
        <f t="shared" si="123"/>
        <v>1.1420722263393846E-2</v>
      </c>
      <c r="W77" s="5">
        <f t="shared" si="124"/>
        <v>4.5627456647612599E-2</v>
      </c>
      <c r="X77" s="5">
        <f t="shared" si="125"/>
        <v>5.2251542337758035E-2</v>
      </c>
      <c r="Y77" s="5">
        <f t="shared" si="126"/>
        <v>2.9918648520784644E-2</v>
      </c>
      <c r="Z77" s="5">
        <f t="shared" si="127"/>
        <v>1.5343781932955219E-2</v>
      </c>
      <c r="AA77" s="5">
        <f t="shared" si="128"/>
        <v>2.5267942811449843E-2</v>
      </c>
      <c r="AB77" s="5">
        <f t="shared" si="129"/>
        <v>2.0805461675371006E-2</v>
      </c>
      <c r="AC77" s="5">
        <f t="shared" si="130"/>
        <v>1.3461204076279148E-3</v>
      </c>
      <c r="AD77" s="5">
        <f t="shared" si="131"/>
        <v>1.878467724322205E-2</v>
      </c>
      <c r="AE77" s="5">
        <f t="shared" si="132"/>
        <v>2.1511792030308008E-2</v>
      </c>
      <c r="AF77" s="5">
        <f t="shared" si="133"/>
        <v>1.2317411429632007E-2</v>
      </c>
      <c r="AG77" s="5">
        <f t="shared" si="134"/>
        <v>4.7018746466456632E-3</v>
      </c>
      <c r="AH77" s="5">
        <f t="shared" si="135"/>
        <v>4.3928389296551277E-3</v>
      </c>
      <c r="AI77" s="5">
        <f t="shared" si="136"/>
        <v>7.2340706704150893E-3</v>
      </c>
      <c r="AJ77" s="5">
        <f t="shared" si="137"/>
        <v>5.9564872856228621E-3</v>
      </c>
      <c r="AK77" s="5">
        <f t="shared" si="138"/>
        <v>3.2696888930402613E-3</v>
      </c>
      <c r="AL77" s="5">
        <f t="shared" si="139"/>
        <v>1.0154398911265289E-4</v>
      </c>
      <c r="AM77" s="5">
        <f t="shared" si="140"/>
        <v>6.1868729937282095E-3</v>
      </c>
      <c r="AN77" s="5">
        <f t="shared" si="141"/>
        <v>7.0850685074736949E-3</v>
      </c>
      <c r="AO77" s="5">
        <f t="shared" si="142"/>
        <v>4.0568309553535948E-3</v>
      </c>
      <c r="AP77" s="5">
        <f t="shared" si="143"/>
        <v>1.548597343173609E-3</v>
      </c>
      <c r="AQ77" s="5">
        <f t="shared" si="144"/>
        <v>4.4335475602939048E-4</v>
      </c>
      <c r="AR77" s="5">
        <f t="shared" si="145"/>
        <v>1.0061161685541223E-3</v>
      </c>
      <c r="AS77" s="5">
        <f t="shared" si="146"/>
        <v>1.656859170691056E-3</v>
      </c>
      <c r="AT77" s="5">
        <f t="shared" si="147"/>
        <v>1.3642471899880722E-3</v>
      </c>
      <c r="AU77" s="5">
        <f t="shared" si="148"/>
        <v>7.4887491076025027E-4</v>
      </c>
      <c r="AV77" s="5">
        <f t="shared" si="149"/>
        <v>3.0830939367982669E-4</v>
      </c>
      <c r="AW77" s="5">
        <f t="shared" si="150"/>
        <v>5.3193925476096702E-6</v>
      </c>
      <c r="AX77" s="5">
        <f t="shared" si="151"/>
        <v>1.6980771501914264E-3</v>
      </c>
      <c r="AY77" s="5">
        <f t="shared" si="152"/>
        <v>1.9445999541736316E-3</v>
      </c>
      <c r="AZ77" s="5">
        <f t="shared" si="153"/>
        <v>1.1134561764009957E-3</v>
      </c>
      <c r="BA77" s="5">
        <f t="shared" si="154"/>
        <v>4.2503503239132062E-4</v>
      </c>
      <c r="BB77" s="5">
        <f t="shared" si="155"/>
        <v>1.2168515199930341E-4</v>
      </c>
      <c r="BC77" s="5">
        <f t="shared" si="156"/>
        <v>2.787022261912909E-5</v>
      </c>
      <c r="BD77" s="5">
        <f t="shared" si="157"/>
        <v>1.9203028702623382E-4</v>
      </c>
      <c r="BE77" s="5">
        <f t="shared" si="158"/>
        <v>3.1623300773218411E-4</v>
      </c>
      <c r="BF77" s="5">
        <f t="shared" si="159"/>
        <v>2.6038422565520059E-4</v>
      </c>
      <c r="BG77" s="5">
        <f t="shared" si="160"/>
        <v>1.4293246501216551E-4</v>
      </c>
      <c r="BH77" s="5">
        <f t="shared" si="161"/>
        <v>5.8844836423117692E-5</v>
      </c>
      <c r="BI77" s="5">
        <f t="shared" si="162"/>
        <v>1.9380984010140725E-5</v>
      </c>
      <c r="BJ77" s="8">
        <f t="shared" si="163"/>
        <v>0.48902299728874093</v>
      </c>
      <c r="BK77" s="8">
        <f t="shared" si="164"/>
        <v>0.24622199585060917</v>
      </c>
      <c r="BL77" s="8">
        <f t="shared" si="165"/>
        <v>0.24959060179494233</v>
      </c>
      <c r="BM77" s="8">
        <f t="shared" si="166"/>
        <v>0.52686881521203688</v>
      </c>
      <c r="BN77" s="8">
        <f t="shared" si="167"/>
        <v>0.47137128109358484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1.4056</v>
      </c>
      <c r="F78">
        <f>VLOOKUP(B78,home!$B$2:$E$405,3,FALSE)</f>
        <v>0.79049999999999998</v>
      </c>
      <c r="G78">
        <f>VLOOKUP(C78,away!$B$2:$E$405,4,FALSE)</f>
        <v>0.98809999999999998</v>
      </c>
      <c r="H78">
        <f>VLOOKUP(A78,away!$A$2:$E$405,3,FALSE)</f>
        <v>1.3583000000000001</v>
      </c>
      <c r="I78">
        <f>VLOOKUP(C78,away!$B$2:$E$405,3,FALSE)</f>
        <v>1.1043000000000001</v>
      </c>
      <c r="J78">
        <f>VLOOKUP(B78,home!$B$2:$E$405,4,FALSE)</f>
        <v>1.1452</v>
      </c>
      <c r="K78" s="3">
        <f t="shared" si="112"/>
        <v>1.0979043910799999</v>
      </c>
      <c r="L78" s="3">
        <f t="shared" si="113"/>
        <v>1.7177664341880001</v>
      </c>
      <c r="M78" s="5">
        <f t="shared" si="114"/>
        <v>5.9864546616853032E-2</v>
      </c>
      <c r="N78" s="5">
        <f t="shared" si="115"/>
        <v>6.5725548600656283E-2</v>
      </c>
      <c r="O78" s="5">
        <f t="shared" si="116"/>
        <v>0.10283330877631292</v>
      </c>
      <c r="P78" s="5">
        <f t="shared" si="117"/>
        <v>0.11290114125479943</v>
      </c>
      <c r="Q78" s="5">
        <f t="shared" si="118"/>
        <v>3.6080184207401243E-2</v>
      </c>
      <c r="R78" s="5">
        <f t="shared" si="119"/>
        <v>8.8321803066220353E-2</v>
      </c>
      <c r="S78" s="5">
        <f t="shared" si="120"/>
        <v>5.3231288036881874E-2</v>
      </c>
      <c r="T78" s="5">
        <f t="shared" si="121"/>
        <v>6.1977329370793817E-2</v>
      </c>
      <c r="U78" s="5">
        <f t="shared" si="122"/>
        <v>9.6968895414506304E-2</v>
      </c>
      <c r="V78" s="5">
        <f t="shared" si="123"/>
        <v>1.1154576845126156E-2</v>
      </c>
      <c r="W78" s="5">
        <f t="shared" si="124"/>
        <v>1.3204197557427032E-2</v>
      </c>
      <c r="X78" s="5">
        <f t="shared" si="125"/>
        <v>2.268172735453533E-2</v>
      </c>
      <c r="Y78" s="5">
        <f t="shared" si="126"/>
        <v>1.9480954959512298E-2</v>
      </c>
      <c r="Z78" s="5">
        <f t="shared" si="127"/>
        <v>5.0572076238038693E-2</v>
      </c>
      <c r="AA78" s="5">
        <f t="shared" si="128"/>
        <v>5.5523304567775197E-2</v>
      </c>
      <c r="AB78" s="5">
        <f t="shared" si="129"/>
        <v>3.0479639946116303E-2</v>
      </c>
      <c r="AC78" s="5">
        <f t="shared" si="130"/>
        <v>1.3148062242178654E-3</v>
      </c>
      <c r="AD78" s="5">
        <f t="shared" si="131"/>
        <v>3.6242366197467364E-3</v>
      </c>
      <c r="AE78" s="5">
        <f t="shared" si="132"/>
        <v>6.2255920149559213E-3</v>
      </c>
      <c r="AF78" s="5">
        <f t="shared" si="133"/>
        <v>5.3470564981200619E-3</v>
      </c>
      <c r="AG78" s="5">
        <f t="shared" si="134"/>
        <v>3.061664724725824E-3</v>
      </c>
      <c r="AH78" s="5">
        <f t="shared" si="135"/>
        <v>2.1717753767224846E-2</v>
      </c>
      <c r="AI78" s="5">
        <f t="shared" si="136"/>
        <v>2.3844017225430364E-2</v>
      </c>
      <c r="AJ78" s="5">
        <f t="shared" si="137"/>
        <v>1.3089225606393577E-2</v>
      </c>
      <c r="AK78" s="5">
        <f t="shared" si="138"/>
        <v>4.7902394230320954E-3</v>
      </c>
      <c r="AL78" s="5">
        <f t="shared" si="139"/>
        <v>9.918600015009296E-5</v>
      </c>
      <c r="AM78" s="5">
        <f t="shared" si="140"/>
        <v>7.958130598265758E-4</v>
      </c>
      <c r="AN78" s="5">
        <f t="shared" si="141"/>
        <v>1.3670209620585383E-3</v>
      </c>
      <c r="AO78" s="5">
        <f t="shared" si="142"/>
        <v>1.174111361727773E-3</v>
      </c>
      <c r="AP78" s="5">
        <f t="shared" si="143"/>
        <v>6.722830290582445E-4</v>
      </c>
      <c r="AQ78" s="5">
        <f t="shared" si="144"/>
        <v>2.8870630539762197E-4</v>
      </c>
      <c r="AR78" s="5">
        <f t="shared" si="145"/>
        <v>7.4612056894597656E-3</v>
      </c>
      <c r="AS78" s="5">
        <f t="shared" si="146"/>
        <v>8.1916904892089543E-3</v>
      </c>
      <c r="AT78" s="5">
        <f t="shared" si="147"/>
        <v>4.4968464792353915E-3</v>
      </c>
      <c r="AU78" s="5">
        <f t="shared" si="148"/>
        <v>1.6457024985217252E-3</v>
      </c>
      <c r="AV78" s="5">
        <f t="shared" si="149"/>
        <v>4.5170599988458214E-4</v>
      </c>
      <c r="AW78" s="5">
        <f t="shared" si="150"/>
        <v>5.1960881534011521E-6</v>
      </c>
      <c r="AX78" s="5">
        <f t="shared" si="151"/>
        <v>1.4562110881040133E-4</v>
      </c>
      <c r="AY78" s="5">
        <f t="shared" si="152"/>
        <v>2.5014305282374579E-4</v>
      </c>
      <c r="AZ78" s="5">
        <f t="shared" si="153"/>
        <v>2.1484366994297327E-4</v>
      </c>
      <c r="BA78" s="5">
        <f t="shared" si="154"/>
        <v>1.2301708160860158E-4</v>
      </c>
      <c r="BB78" s="5">
        <f t="shared" si="155"/>
        <v>5.2828653404755415E-5</v>
      </c>
      <c r="BC78" s="5">
        <f t="shared" si="156"/>
        <v>1.8149457516408092E-5</v>
      </c>
      <c r="BD78" s="5">
        <f t="shared" si="157"/>
        <v>2.1361014486544192E-3</v>
      </c>
      <c r="BE78" s="5">
        <f t="shared" si="158"/>
        <v>2.3452351602700357E-3</v>
      </c>
      <c r="BF78" s="5">
        <f t="shared" si="159"/>
        <v>1.2874219902878398E-3</v>
      </c>
      <c r="BG78" s="5">
        <f t="shared" si="160"/>
        <v>4.7115541876999086E-4</v>
      </c>
      <c r="BH78" s="5">
        <f t="shared" si="161"/>
        <v>1.2932090078717726E-4</v>
      </c>
      <c r="BI78" s="5">
        <f t="shared" si="162"/>
        <v>2.8396396966532596E-5</v>
      </c>
      <c r="BJ78" s="8">
        <f t="shared" si="163"/>
        <v>0.24251102965005017</v>
      </c>
      <c r="BK78" s="8">
        <f t="shared" si="164"/>
        <v>0.23881568803085224</v>
      </c>
      <c r="BL78" s="8">
        <f t="shared" si="165"/>
        <v>0.46621297026505837</v>
      </c>
      <c r="BM78" s="8">
        <f t="shared" si="166"/>
        <v>0.53214028469708574</v>
      </c>
      <c r="BN78" s="8">
        <f t="shared" si="167"/>
        <v>0.46572653252224322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1.4056</v>
      </c>
      <c r="F79">
        <f>VLOOKUP(B79,home!$B$2:$E$405,3,FALSE)</f>
        <v>0.63239999999999996</v>
      </c>
      <c r="G79">
        <f>VLOOKUP(C79,away!$B$2:$E$405,4,FALSE)</f>
        <v>0.55330000000000001</v>
      </c>
      <c r="H79">
        <f>VLOOKUP(A79,away!$A$2:$E$405,3,FALSE)</f>
        <v>1.3583000000000001</v>
      </c>
      <c r="I79">
        <f>VLOOKUP(C79,away!$B$2:$E$405,3,FALSE)</f>
        <v>1.6359999999999999</v>
      </c>
      <c r="J79">
        <f>VLOOKUP(B79,home!$B$2:$E$405,4,FALSE)</f>
        <v>0.8589</v>
      </c>
      <c r="K79" s="3">
        <f t="shared" si="112"/>
        <v>0.491829166752</v>
      </c>
      <c r="L79" s="3">
        <f t="shared" si="113"/>
        <v>1.90862937132</v>
      </c>
      <c r="M79" s="5">
        <f t="shared" si="114"/>
        <v>9.0676365189607644E-2</v>
      </c>
      <c r="N79" s="5">
        <f t="shared" si="115"/>
        <v>4.4597281135304784E-2</v>
      </c>
      <c r="O79" s="5">
        <f t="shared" si="116"/>
        <v>0.17306757388542354</v>
      </c>
      <c r="P79" s="5">
        <f t="shared" si="117"/>
        <v>8.5119680655858065E-2</v>
      </c>
      <c r="Q79" s="5">
        <f t="shared" si="118"/>
        <v>1.0967121810090819E-2</v>
      </c>
      <c r="R79" s="5">
        <f t="shared" si="119"/>
        <v>0.1651609273704068</v>
      </c>
      <c r="S79" s="5">
        <f t="shared" si="120"/>
        <v>1.9975878002511847E-2</v>
      </c>
      <c r="T79" s="5">
        <f t="shared" si="121"/>
        <v>2.0932170805583499E-2</v>
      </c>
      <c r="U79" s="5">
        <f t="shared" si="122"/>
        <v>8.1230961288574766E-2</v>
      </c>
      <c r="V79" s="5">
        <f t="shared" si="123"/>
        <v>2.0835275638912986E-3</v>
      </c>
      <c r="W79" s="5">
        <f t="shared" si="124"/>
        <v>1.7979834605082183E-3</v>
      </c>
      <c r="X79" s="5">
        <f t="shared" si="125"/>
        <v>3.4316840418735588E-3</v>
      </c>
      <c r="Y79" s="5">
        <f t="shared" si="126"/>
        <v>3.2749064777050033E-3</v>
      </c>
      <c r="Z79" s="5">
        <f t="shared" si="127"/>
        <v>0.10507699899120256</v>
      </c>
      <c r="AA79" s="5">
        <f t="shared" si="128"/>
        <v>5.1679932858643897E-2</v>
      </c>
      <c r="AB79" s="5">
        <f t="shared" si="129"/>
        <v>1.2708849157833067E-2</v>
      </c>
      <c r="AC79" s="5">
        <f t="shared" si="130"/>
        <v>1.2224050921735602E-4</v>
      </c>
      <c r="AD79" s="5">
        <f t="shared" si="131"/>
        <v>2.2107517680390856E-4</v>
      </c>
      <c r="AE79" s="5">
        <f t="shared" si="132"/>
        <v>4.2195057571770185E-4</v>
      </c>
      <c r="AF79" s="5">
        <f t="shared" si="133"/>
        <v>4.0267363103009464E-4</v>
      </c>
      <c r="AG79" s="5">
        <f t="shared" si="134"/>
        <v>2.5618490641337037E-4</v>
      </c>
      <c r="AH79" s="5">
        <f t="shared" si="135"/>
        <v>5.0138261631192803E-2</v>
      </c>
      <c r="AI79" s="5">
        <f t="shared" si="136"/>
        <v>2.4659459440463327E-2</v>
      </c>
      <c r="AJ79" s="5">
        <f t="shared" si="137"/>
        <v>6.0641206945789092E-3</v>
      </c>
      <c r="AK79" s="5">
        <f t="shared" si="138"/>
        <v>9.94170476099435E-4</v>
      </c>
      <c r="AL79" s="5">
        <f t="shared" si="139"/>
        <v>4.5899824440617711E-6</v>
      </c>
      <c r="AM79" s="5">
        <f t="shared" si="140"/>
        <v>2.1746243999403491E-5</v>
      </c>
      <c r="AN79" s="5">
        <f t="shared" si="141"/>
        <v>4.1505520013152808E-5</v>
      </c>
      <c r="AO79" s="5">
        <f t="shared" si="142"/>
        <v>3.960932728450676E-5</v>
      </c>
      <c r="AP79" s="5">
        <f t="shared" si="143"/>
        <v>2.5199841811145416E-5</v>
      </c>
      <c r="AQ79" s="5">
        <f t="shared" si="144"/>
        <v>1.2024289558342482E-5</v>
      </c>
      <c r="AR79" s="5">
        <f t="shared" si="145"/>
        <v>1.9139071755244246E-2</v>
      </c>
      <c r="AS79" s="5">
        <f t="shared" si="146"/>
        <v>9.4131537137885149E-3</v>
      </c>
      <c r="AT79" s="5">
        <f t="shared" si="147"/>
        <v>2.3148317737805499E-3</v>
      </c>
      <c r="AU79" s="5">
        <f t="shared" si="148"/>
        <v>3.7950059415651404E-4</v>
      </c>
      <c r="AV79" s="5">
        <f t="shared" si="149"/>
        <v>4.6662365251471797E-5</v>
      </c>
      <c r="AW79" s="5">
        <f t="shared" si="150"/>
        <v>1.1968629036953114E-7</v>
      </c>
      <c r="AX79" s="5">
        <f t="shared" si="151"/>
        <v>1.7825728443687165E-6</v>
      </c>
      <c r="AY79" s="5">
        <f t="shared" si="152"/>
        <v>3.4022708872795674E-6</v>
      </c>
      <c r="AZ79" s="5">
        <f t="shared" si="153"/>
        <v>3.2468370723243698E-6</v>
      </c>
      <c r="BA79" s="5">
        <f t="shared" si="154"/>
        <v>2.0656695333763099E-6</v>
      </c>
      <c r="BB79" s="5">
        <f t="shared" si="155"/>
        <v>9.8564938571072611E-7</v>
      </c>
      <c r="BC79" s="5">
        <f t="shared" si="156"/>
        <v>3.7624787347820157E-7</v>
      </c>
      <c r="BD79" s="5">
        <f t="shared" si="157"/>
        <v>6.0882324153100327E-3</v>
      </c>
      <c r="BE79" s="5">
        <f t="shared" si="158"/>
        <v>2.9943702758144499E-3</v>
      </c>
      <c r="BF79" s="5">
        <f t="shared" si="159"/>
        <v>7.363593188503886E-4</v>
      </c>
      <c r="BG79" s="5">
        <f t="shared" si="160"/>
        <v>1.2072099674008566E-4</v>
      </c>
      <c r="BH79" s="5">
        <f t="shared" si="161"/>
        <v>1.4843526809036805E-5</v>
      </c>
      <c r="BI79" s="5">
        <f t="shared" si="162"/>
        <v>1.4600958844299096E-6</v>
      </c>
      <c r="BJ79" s="8">
        <f t="shared" si="163"/>
        <v>8.6454976491294078E-2</v>
      </c>
      <c r="BK79" s="8">
        <f t="shared" si="164"/>
        <v>0.19798568417441756</v>
      </c>
      <c r="BL79" s="8">
        <f t="shared" si="165"/>
        <v>0.60695346363484615</v>
      </c>
      <c r="BM79" s="8">
        <f t="shared" si="166"/>
        <v>0.42687889066047197</v>
      </c>
      <c r="BN79" s="8">
        <f t="shared" si="167"/>
        <v>0.56958895004669163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1.4056</v>
      </c>
      <c r="F80">
        <f>VLOOKUP(B80,home!$B$2:$E$405,3,FALSE)</f>
        <v>1.1067</v>
      </c>
      <c r="G80">
        <f>VLOOKUP(C80,away!$B$2:$E$405,4,FALSE)</f>
        <v>0.90910000000000002</v>
      </c>
      <c r="H80">
        <f>VLOOKUP(A80,away!$A$2:$E$405,3,FALSE)</f>
        <v>1.3583000000000001</v>
      </c>
      <c r="I80">
        <f>VLOOKUP(C80,away!$B$2:$E$405,3,FALSE)</f>
        <v>0.8589</v>
      </c>
      <c r="J80">
        <f>VLOOKUP(B80,home!$B$2:$E$405,4,FALSE)</f>
        <v>0.44990000000000002</v>
      </c>
      <c r="K80" s="3">
        <f t="shared" si="112"/>
        <v>1.4141755234319999</v>
      </c>
      <c r="L80" s="3">
        <f t="shared" si="113"/>
        <v>0.52487307711300013</v>
      </c>
      <c r="M80" s="5">
        <f t="shared" si="114"/>
        <v>0.14384073469543315</v>
      </c>
      <c r="N80" s="5">
        <f t="shared" si="115"/>
        <v>0.20341604627875762</v>
      </c>
      <c r="O80" s="5">
        <f t="shared" si="116"/>
        <v>7.5498129033786679E-2</v>
      </c>
      <c r="P80" s="5">
        <f t="shared" si="117"/>
        <v>0.10676760614449195</v>
      </c>
      <c r="Q80" s="5">
        <f t="shared" si="118"/>
        <v>0.14383299686036502</v>
      </c>
      <c r="R80" s="5">
        <f t="shared" si="119"/>
        <v>1.9813467651118973E-2</v>
      </c>
      <c r="S80" s="5">
        <f t="shared" si="120"/>
        <v>1.9812401796268211E-2</v>
      </c>
      <c r="T80" s="5">
        <f t="shared" si="121"/>
        <v>7.5494067652484273E-2</v>
      </c>
      <c r="U80" s="5">
        <f t="shared" si="122"/>
        <v>2.8019720986524173E-2</v>
      </c>
      <c r="V80" s="5">
        <f t="shared" si="123"/>
        <v>1.6340006699766096E-3</v>
      </c>
      <c r="W80" s="5">
        <f t="shared" si="124"/>
        <v>6.7801701207266626E-2</v>
      </c>
      <c r="X80" s="5">
        <f t="shared" si="125"/>
        <v>3.5587287546154249E-2</v>
      </c>
      <c r="Y80" s="5">
        <f t="shared" si="126"/>
        <v>9.3394045602275648E-3</v>
      </c>
      <c r="Z80" s="5">
        <f t="shared" si="127"/>
        <v>3.4665185781072353E-3</v>
      </c>
      <c r="AA80" s="5">
        <f t="shared" si="128"/>
        <v>4.902265724681552E-3</v>
      </c>
      <c r="AB80" s="5">
        <f t="shared" si="129"/>
        <v>3.4663320986021437E-3</v>
      </c>
      <c r="AC80" s="5">
        <f t="shared" si="130"/>
        <v>7.5803605086771289E-5</v>
      </c>
      <c r="AD80" s="5">
        <f t="shared" si="131"/>
        <v>2.3970876573591572E-2</v>
      </c>
      <c r="AE80" s="5">
        <f t="shared" si="132"/>
        <v>1.2581667748276938E-2</v>
      </c>
      <c r="AF80" s="5">
        <f t="shared" si="133"/>
        <v>3.3018893331257537E-3</v>
      </c>
      <c r="AG80" s="5">
        <f t="shared" si="134"/>
        <v>5.7769093818810225E-4</v>
      </c>
      <c r="AH80" s="5">
        <f t="shared" si="135"/>
        <v>4.548705682401315E-4</v>
      </c>
      <c r="AI80" s="5">
        <f t="shared" si="136"/>
        <v>6.4326682393479927E-4</v>
      </c>
      <c r="AJ80" s="5">
        <f t="shared" si="137"/>
        <v>4.5484609872221754E-4</v>
      </c>
      <c r="AK80" s="5">
        <f t="shared" si="138"/>
        <v>2.1441073991383168E-4</v>
      </c>
      <c r="AL80" s="5">
        <f t="shared" si="139"/>
        <v>2.2506474176105444E-6</v>
      </c>
      <c r="AM80" s="5">
        <f t="shared" si="140"/>
        <v>6.7798053851165444E-3</v>
      </c>
      <c r="AN80" s="5">
        <f t="shared" si="141"/>
        <v>3.5585373147134095E-3</v>
      </c>
      <c r="AO80" s="5">
        <f t="shared" si="142"/>
        <v>9.3389021519752976E-4</v>
      </c>
      <c r="AP80" s="5">
        <f t="shared" si="143"/>
        <v>1.6339127697881649E-4</v>
      </c>
      <c r="AQ80" s="5">
        <f t="shared" si="144"/>
        <v>2.1439920580323474E-5</v>
      </c>
      <c r="AR80" s="5">
        <f t="shared" si="145"/>
        <v>4.7749862968067346E-5</v>
      </c>
      <c r="AS80" s="5">
        <f t="shared" si="146"/>
        <v>6.7526687456672917E-5</v>
      </c>
      <c r="AT80" s="5">
        <f t="shared" si="147"/>
        <v>4.7747294289834752E-5</v>
      </c>
      <c r="AU80" s="5">
        <f t="shared" si="148"/>
        <v>2.2507684964929601E-5</v>
      </c>
      <c r="AV80" s="5">
        <f t="shared" si="149"/>
        <v>7.9574542916304627E-6</v>
      </c>
      <c r="AW80" s="5">
        <f t="shared" si="150"/>
        <v>4.6404764880013838E-8</v>
      </c>
      <c r="AX80" s="5">
        <f t="shared" si="151"/>
        <v>1.5979724715440493E-3</v>
      </c>
      <c r="AY80" s="5">
        <f t="shared" si="152"/>
        <v>8.3873272828119123E-4</v>
      </c>
      <c r="AZ80" s="5">
        <f t="shared" si="153"/>
        <v>2.201141139841653E-4</v>
      </c>
      <c r="BA80" s="5">
        <f t="shared" si="154"/>
        <v>3.8510657440956848E-5</v>
      </c>
      <c r="BB80" s="5">
        <f t="shared" si="155"/>
        <v>5.0533018181699173E-6</v>
      </c>
      <c r="BC80" s="5">
        <f t="shared" si="156"/>
        <v>5.3046841497671256E-7</v>
      </c>
      <c r="BD80" s="5">
        <f t="shared" si="157"/>
        <v>4.1771029179622672E-6</v>
      </c>
      <c r="BE80" s="5">
        <f t="shared" si="158"/>
        <v>5.9071567054386241E-6</v>
      </c>
      <c r="BF80" s="5">
        <f t="shared" si="159"/>
        <v>4.1768782129542579E-6</v>
      </c>
      <c r="BG80" s="5">
        <f t="shared" si="160"/>
        <v>1.9689463110387677E-6</v>
      </c>
      <c r="BH80" s="5">
        <f t="shared" si="161"/>
        <v>6.9610892000568831E-7</v>
      </c>
      <c r="BI80" s="5">
        <f t="shared" si="162"/>
        <v>1.9688403926294564E-7</v>
      </c>
      <c r="BJ80" s="8">
        <f t="shared" si="163"/>
        <v>0.59006160655250794</v>
      </c>
      <c r="BK80" s="8">
        <f t="shared" si="164"/>
        <v>0.27297153028695542</v>
      </c>
      <c r="BL80" s="8">
        <f t="shared" si="165"/>
        <v>0.13367792178660226</v>
      </c>
      <c r="BM80" s="8">
        <f t="shared" si="166"/>
        <v>0.30616991021670309</v>
      </c>
      <c r="BN80" s="8">
        <f t="shared" si="167"/>
        <v>0.69316898066395338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1.4056</v>
      </c>
      <c r="F81">
        <f>VLOOKUP(B81,home!$B$2:$E$405,3,FALSE)</f>
        <v>1.3438000000000001</v>
      </c>
      <c r="G81">
        <f>VLOOKUP(C81,away!$B$2:$E$405,4,FALSE)</f>
        <v>1.5019</v>
      </c>
      <c r="H81">
        <f>VLOOKUP(A81,away!$A$2:$E$405,3,FALSE)</f>
        <v>1.3583000000000001</v>
      </c>
      <c r="I81">
        <f>VLOOKUP(C81,away!$B$2:$E$405,3,FALSE)</f>
        <v>0.73619999999999997</v>
      </c>
      <c r="J81">
        <f>VLOOKUP(B81,home!$B$2:$E$405,4,FALSE)</f>
        <v>1.4315</v>
      </c>
      <c r="K81" s="3">
        <f t="shared" si="112"/>
        <v>2.8368567260320003</v>
      </c>
      <c r="L81" s="3">
        <f t="shared" si="113"/>
        <v>1.43147202849</v>
      </c>
      <c r="M81" s="5">
        <f t="shared" si="114"/>
        <v>1.4005169682079559E-2</v>
      </c>
      <c r="N81" s="5">
        <f t="shared" si="115"/>
        <v>3.973065981182685E-2</v>
      </c>
      <c r="O81" s="5">
        <f t="shared" si="116"/>
        <v>2.0048008654153075E-2</v>
      </c>
      <c r="P81" s="5">
        <f t="shared" si="117"/>
        <v>5.6873328194081904E-2</v>
      </c>
      <c r="Q81" s="5">
        <f t="shared" si="118"/>
        <v>5.6355094758435156E-2</v>
      </c>
      <c r="R81" s="5">
        <f t="shared" si="119"/>
        <v>1.4349081807672789E-2</v>
      </c>
      <c r="S81" s="5">
        <f t="shared" si="120"/>
        <v>5.7738955208992977E-2</v>
      </c>
      <c r="T81" s="5">
        <f t="shared" si="121"/>
        <v>8.0670741809603347E-2</v>
      </c>
      <c r="U81" s="5">
        <f t="shared" si="122"/>
        <v>4.0706289238479965E-2</v>
      </c>
      <c r="V81" s="5">
        <f t="shared" si="123"/>
        <v>2.6052336575450228E-2</v>
      </c>
      <c r="W81" s="5">
        <f t="shared" si="124"/>
        <v>5.3290443203879163E-2</v>
      </c>
      <c r="X81" s="5">
        <f t="shared" si="125"/>
        <v>7.6283778832188037E-2</v>
      </c>
      <c r="Y81" s="5">
        <f t="shared" si="126"/>
        <v>5.4599047812897372E-2</v>
      </c>
      <c r="Z81" s="5">
        <f t="shared" si="127"/>
        <v>6.84676974739944E-3</v>
      </c>
      <c r="AA81" s="5">
        <f t="shared" si="128"/>
        <v>1.9423304809502523E-2</v>
      </c>
      <c r="AB81" s="5">
        <f t="shared" si="129"/>
        <v>2.7550566445303473E-2</v>
      </c>
      <c r="AC81" s="5">
        <f t="shared" si="130"/>
        <v>6.6122149977151197E-3</v>
      </c>
      <c r="AD81" s="5">
        <f t="shared" si="131"/>
        <v>3.779433805903773E-2</v>
      </c>
      <c r="AE81" s="5">
        <f t="shared" si="132"/>
        <v>5.4101537766807546E-2</v>
      </c>
      <c r="AF81" s="5">
        <f t="shared" si="133"/>
        <v>3.8722419005740173E-2</v>
      </c>
      <c r="AG81" s="5">
        <f t="shared" si="134"/>
        <v>1.8476686560728869E-2</v>
      </c>
      <c r="AH81" s="5">
        <f t="shared" si="135"/>
        <v>2.4502398447284602E-3</v>
      </c>
      <c r="AI81" s="5">
        <f t="shared" si="136"/>
        <v>6.9509793839095373E-3</v>
      </c>
      <c r="AJ81" s="5">
        <f t="shared" si="137"/>
        <v>9.8594663088767739E-3</v>
      </c>
      <c r="AK81" s="5">
        <f t="shared" si="138"/>
        <v>9.3232977711409891E-3</v>
      </c>
      <c r="AL81" s="5">
        <f t="shared" si="139"/>
        <v>1.0740567438781458E-3</v>
      </c>
      <c r="AM81" s="5">
        <f t="shared" si="140"/>
        <v>2.1443424425741677E-2</v>
      </c>
      <c r="AN81" s="5">
        <f t="shared" si="141"/>
        <v>3.0695662260488452E-2</v>
      </c>
      <c r="AO81" s="5">
        <f t="shared" si="142"/>
        <v>2.1969990960932675E-2</v>
      </c>
      <c r="AP81" s="5">
        <f t="shared" si="143"/>
        <v>1.0483142508917751E-2</v>
      </c>
      <c r="AQ81" s="5">
        <f t="shared" si="144"/>
        <v>3.7515813180475604E-3</v>
      </c>
      <c r="AR81" s="5">
        <f t="shared" si="145"/>
        <v>7.014899601640943E-4</v>
      </c>
      <c r="AS81" s="5">
        <f t="shared" si="146"/>
        <v>1.9900265117354311E-3</v>
      </c>
      <c r="AT81" s="5">
        <f t="shared" si="147"/>
        <v>2.8227100473993292E-3</v>
      </c>
      <c r="AU81" s="5">
        <f t="shared" si="148"/>
        <v>2.6692079945342972E-3</v>
      </c>
      <c r="AV81" s="5">
        <f t="shared" si="149"/>
        <v>1.8930401631182523E-3</v>
      </c>
      <c r="AW81" s="5">
        <f t="shared" si="150"/>
        <v>1.2115601889297513E-4</v>
      </c>
      <c r="AX81" s="5">
        <f t="shared" si="151"/>
        <v>1.013865380188736E-2</v>
      </c>
      <c r="AY81" s="5">
        <f t="shared" si="152"/>
        <v>1.4513199323945548E-2</v>
      </c>
      <c r="AZ81" s="5">
        <f t="shared" si="153"/>
        <v>1.0387619438064016E-2</v>
      </c>
      <c r="BA81" s="5">
        <f t="shared" si="154"/>
        <v>4.9565288893958833E-3</v>
      </c>
      <c r="BB81" s="5">
        <f t="shared" si="155"/>
        <v>1.7737831158932029E-3</v>
      </c>
      <c r="BC81" s="5">
        <f t="shared" si="156"/>
        <v>5.0782418300179117E-4</v>
      </c>
      <c r="BD81" s="5">
        <f t="shared" si="157"/>
        <v>1.6736054270691085E-4</v>
      </c>
      <c r="BE81" s="5">
        <f t="shared" si="158"/>
        <v>4.7477788125046595E-4</v>
      </c>
      <c r="BF81" s="5">
        <f t="shared" si="159"/>
        <v>6.7343841289830349E-4</v>
      </c>
      <c r="BG81" s="5">
        <f t="shared" si="160"/>
        <v>6.3681609706628915E-4</v>
      </c>
      <c r="BH81" s="5">
        <f t="shared" si="161"/>
        <v>4.5163900705198746E-4</v>
      </c>
      <c r="BI81" s="5">
        <f t="shared" si="162"/>
        <v>2.562470309787689E-4</v>
      </c>
      <c r="BJ81" s="8">
        <f t="shared" si="163"/>
        <v>0.64064615784746015</v>
      </c>
      <c r="BK81" s="8">
        <f t="shared" si="164"/>
        <v>0.17686926072614345</v>
      </c>
      <c r="BL81" s="8">
        <f t="shared" si="165"/>
        <v>0.16339798791267168</v>
      </c>
      <c r="BM81" s="8">
        <f t="shared" si="166"/>
        <v>0.77200679002037298</v>
      </c>
      <c r="BN81" s="8">
        <f t="shared" si="167"/>
        <v>0.20136134290824936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1.4056</v>
      </c>
      <c r="F82">
        <f>VLOOKUP(B82,home!$B$2:$E$405,3,FALSE)</f>
        <v>0.79049999999999998</v>
      </c>
      <c r="G82">
        <f>VLOOKUP(C82,away!$B$2:$E$405,4,FALSE)</f>
        <v>0.98809999999999998</v>
      </c>
      <c r="H82">
        <f>VLOOKUP(A82,away!$A$2:$E$405,3,FALSE)</f>
        <v>1.3583000000000001</v>
      </c>
      <c r="I82">
        <f>VLOOKUP(C82,away!$B$2:$E$405,3,FALSE)</f>
        <v>1.0633999999999999</v>
      </c>
      <c r="J82">
        <f>VLOOKUP(B82,home!$B$2:$E$405,4,FALSE)</f>
        <v>1.1043000000000001</v>
      </c>
      <c r="K82" s="3">
        <f t="shared" ref="K82:K100" si="168">E82*F82*G82</f>
        <v>1.0979043910799999</v>
      </c>
      <c r="L82" s="3">
        <f t="shared" ref="L82:L100" si="169">H82*I82*J82</f>
        <v>1.595068831746</v>
      </c>
      <c r="M82" s="5">
        <f t="shared" si="114"/>
        <v>6.7679413951818243E-2</v>
      </c>
      <c r="N82" s="5">
        <f t="shared" si="115"/>
        <v>7.4305525763422239E-2</v>
      </c>
      <c r="O82" s="5">
        <f t="shared" si="116"/>
        <v>0.10795332374538065</v>
      </c>
      <c r="P82" s="5">
        <f t="shared" si="117"/>
        <v>0.11852242817173422</v>
      </c>
      <c r="Q82" s="5">
        <f t="shared" si="118"/>
        <v>4.0790181508584676E-2</v>
      </c>
      <c r="R82" s="5">
        <f t="shared" si="119"/>
        <v>8.6096490994821029E-2</v>
      </c>
      <c r="S82" s="5">
        <f t="shared" si="120"/>
        <v>5.1890099069580184E-2</v>
      </c>
      <c r="T82" s="5">
        <f t="shared" si="121"/>
        <v>6.5063147165605448E-2</v>
      </c>
      <c r="U82" s="5">
        <f t="shared" si="122"/>
        <v>9.4525715519793663E-2</v>
      </c>
      <c r="V82" s="5">
        <f t="shared" si="123"/>
        <v>1.0096850858563629E-2</v>
      </c>
      <c r="W82" s="5">
        <f t="shared" si="124"/>
        <v>1.4927906463741779E-2</v>
      </c>
      <c r="X82" s="5">
        <f t="shared" si="125"/>
        <v>2.3811038323534161E-2</v>
      </c>
      <c r="Y82" s="5">
        <f t="shared" si="126"/>
        <v>1.8990122540689439E-2</v>
      </c>
      <c r="Z82" s="5">
        <f t="shared" si="127"/>
        <v>4.5776609769513067E-2</v>
      </c>
      <c r="AA82" s="5">
        <f t="shared" si="128"/>
        <v>5.0258340874704016E-2</v>
      </c>
      <c r="AB82" s="5">
        <f t="shared" si="129"/>
        <v>2.7589426567366491E-2</v>
      </c>
      <c r="AC82" s="5">
        <f t="shared" si="130"/>
        <v>1.1051211982058236E-3</v>
      </c>
      <c r="AD82" s="5">
        <f t="shared" si="131"/>
        <v>4.0973535140434022E-3</v>
      </c>
      <c r="AE82" s="5">
        <f t="shared" si="132"/>
        <v>6.5355608828955771E-3</v>
      </c>
      <c r="AF82" s="5">
        <f t="shared" si="133"/>
        <v>5.2123347311425535E-3</v>
      </c>
      <c r="AG82" s="5">
        <f t="shared" si="134"/>
        <v>2.7713442234242182E-3</v>
      </c>
      <c r="AH82" s="5">
        <f t="shared" si="135"/>
        <v>1.8254210866587441E-2</v>
      </c>
      <c r="AI82" s="5">
        <f t="shared" si="136"/>
        <v>2.0041378266126599E-2</v>
      </c>
      <c r="AJ82" s="5">
        <f t="shared" si="137"/>
        <v>1.1001758600837835E-2</v>
      </c>
      <c r="AK82" s="5">
        <f t="shared" si="138"/>
        <v>4.0262930258206722E-3</v>
      </c>
      <c r="AL82" s="5">
        <f t="shared" si="139"/>
        <v>7.7412991742900066E-5</v>
      </c>
      <c r="AM82" s="5">
        <f t="shared" si="140"/>
        <v>8.9970048297506415E-4</v>
      </c>
      <c r="AN82" s="5">
        <f t="shared" si="141"/>
        <v>1.4350841983003474E-3</v>
      </c>
      <c r="AO82" s="5">
        <f t="shared" si="142"/>
        <v>1.1445290378200403E-3</v>
      </c>
      <c r="AP82" s="5">
        <f t="shared" si="143"/>
        <v>6.0853419841832841E-4</v>
      </c>
      <c r="AQ82" s="5">
        <f t="shared" si="144"/>
        <v>2.4266348323715302E-4</v>
      </c>
      <c r="AR82" s="5">
        <f t="shared" si="145"/>
        <v>5.8233445602825481E-3</v>
      </c>
      <c r="AS82" s="5">
        <f t="shared" si="146"/>
        <v>6.3934755635060396E-3</v>
      </c>
      <c r="AT82" s="5">
        <f t="shared" si="147"/>
        <v>3.5097124477179789E-3</v>
      </c>
      <c r="AU82" s="5">
        <f t="shared" si="148"/>
        <v>1.2844429025925682E-3</v>
      </c>
      <c r="AV82" s="5">
        <f t="shared" si="149"/>
        <v>3.525488757119802E-4</v>
      </c>
      <c r="AW82" s="5">
        <f t="shared" si="150"/>
        <v>3.7657830981165783E-6</v>
      </c>
      <c r="AX82" s="5">
        <f t="shared" si="151"/>
        <v>1.6463085181918656E-4</v>
      </c>
      <c r="AY82" s="5">
        <f t="shared" si="152"/>
        <v>2.6259754048057869E-4</v>
      </c>
      <c r="AZ82" s="5">
        <f t="shared" si="153"/>
        <v>2.0943057605686487E-4</v>
      </c>
      <c r="BA82" s="5">
        <f t="shared" si="154"/>
        <v>1.1135206142763842E-4</v>
      </c>
      <c r="BB82" s="5">
        <f t="shared" si="155"/>
        <v>4.4403550633473023E-5</v>
      </c>
      <c r="BC82" s="5">
        <f t="shared" si="156"/>
        <v>1.4165343926861621E-5</v>
      </c>
      <c r="BD82" s="5">
        <f t="shared" si="157"/>
        <v>1.5481059007707186E-3</v>
      </c>
      <c r="BE82" s="5">
        <f t="shared" si="158"/>
        <v>1.6996722663130302E-3</v>
      </c>
      <c r="BF82" s="5">
        <f t="shared" si="159"/>
        <v>9.3303882229098549E-4</v>
      </c>
      <c r="BG82" s="5">
        <f t="shared" si="160"/>
        <v>3.4146247334712832E-4</v>
      </c>
      <c r="BH82" s="5">
        <f t="shared" si="161"/>
        <v>9.3723287219212373E-5</v>
      </c>
      <c r="BI82" s="5">
        <f t="shared" si="162"/>
        <v>2.0579841716885066E-5</v>
      </c>
      <c r="BJ82" s="8">
        <f t="shared" si="163"/>
        <v>0.26164160644217899</v>
      </c>
      <c r="BK82" s="8">
        <f t="shared" si="164"/>
        <v>0.24963392378212559</v>
      </c>
      <c r="BL82" s="8">
        <f t="shared" si="165"/>
        <v>0.44174704540290755</v>
      </c>
      <c r="BM82" s="8">
        <f t="shared" si="166"/>
        <v>0.50319298950358182</v>
      </c>
      <c r="BN82" s="8">
        <f t="shared" si="167"/>
        <v>0.49534736413576108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1.4056</v>
      </c>
      <c r="F83">
        <f>VLOOKUP(B83,home!$B$2:$E$405,3,FALSE)</f>
        <v>0.79049999999999998</v>
      </c>
      <c r="G83">
        <f>VLOOKUP(C83,away!$B$2:$E$405,4,FALSE)</f>
        <v>0.83</v>
      </c>
      <c r="H83">
        <f>VLOOKUP(A83,away!$A$2:$E$405,3,FALSE)</f>
        <v>1.3583000000000001</v>
      </c>
      <c r="I83">
        <f>VLOOKUP(C83,away!$B$2:$E$405,3,FALSE)</f>
        <v>1.3496999999999999</v>
      </c>
      <c r="J83">
        <f>VLOOKUP(B83,home!$B$2:$E$405,4,FALSE)</f>
        <v>1.1452</v>
      </c>
      <c r="K83" s="3">
        <f t="shared" si="168"/>
        <v>0.92223524399999979</v>
      </c>
      <c r="L83" s="3">
        <f t="shared" si="169"/>
        <v>2.0994923084520001</v>
      </c>
      <c r="M83" s="5">
        <f t="shared" si="114"/>
        <v>4.8716984477746965E-2</v>
      </c>
      <c r="N83" s="5">
        <f t="shared" si="115"/>
        <v>4.4928520066779172E-2</v>
      </c>
      <c r="O83" s="5">
        <f t="shared" si="116"/>
        <v>0.10228093420200522</v>
      </c>
      <c r="P83" s="5">
        <f t="shared" si="117"/>
        <v>9.4327082310334209E-2</v>
      </c>
      <c r="Q83" s="5">
        <f t="shared" si="118"/>
        <v>2.0717332333172488E-2</v>
      </c>
      <c r="R83" s="5">
        <f t="shared" si="119"/>
        <v>0.10736901732919757</v>
      </c>
      <c r="S83" s="5">
        <f t="shared" si="120"/>
        <v>4.5659632634101305E-2</v>
      </c>
      <c r="T83" s="5">
        <f t="shared" si="121"/>
        <v>4.3495879885139567E-2</v>
      </c>
      <c r="U83" s="5">
        <f t="shared" si="122"/>
        <v>9.9019491894632716E-2</v>
      </c>
      <c r="V83" s="5">
        <f t="shared" si="123"/>
        <v>9.8230398652030867E-3</v>
      </c>
      <c r="W83" s="5">
        <f t="shared" si="124"/>
        <v>6.3687513464374713E-3</v>
      </c>
      <c r="X83" s="5">
        <f t="shared" si="125"/>
        <v>1.3371144466288789E-2</v>
      </c>
      <c r="Y83" s="5">
        <f t="shared" si="126"/>
        <v>1.4036307481086922E-2</v>
      </c>
      <c r="Z83" s="5">
        <f t="shared" si="127"/>
        <v>7.5140142016233272E-2</v>
      </c>
      <c r="AA83" s="5">
        <f t="shared" si="128"/>
        <v>6.9296887206535526E-2</v>
      </c>
      <c r="AB83" s="5">
        <f t="shared" si="129"/>
        <v>3.1954015840679875E-2</v>
      </c>
      <c r="AC83" s="5">
        <f t="shared" si="130"/>
        <v>1.18872645217546E-3</v>
      </c>
      <c r="AD83" s="5">
        <f t="shared" si="131"/>
        <v>1.4683717379892719E-3</v>
      </c>
      <c r="AE83" s="5">
        <f t="shared" si="132"/>
        <v>3.0828351698567714E-3</v>
      </c>
      <c r="AF83" s="5">
        <f t="shared" si="133"/>
        <v>3.2361943636698043E-3</v>
      </c>
      <c r="AG83" s="5">
        <f t="shared" si="134"/>
        <v>2.2647883917268231E-3</v>
      </c>
      <c r="AH83" s="5">
        <f t="shared" si="135"/>
        <v>3.9439037554768179E-2</v>
      </c>
      <c r="AI83" s="5">
        <f t="shared" si="136"/>
        <v>3.6372070422446785E-2</v>
      </c>
      <c r="AJ83" s="5">
        <f t="shared" si="137"/>
        <v>1.6771802620415194E-2</v>
      </c>
      <c r="AK83" s="5">
        <f t="shared" si="138"/>
        <v>5.1558491606528128E-3</v>
      </c>
      <c r="AL83" s="5">
        <f t="shared" si="139"/>
        <v>9.2065713098514801E-5</v>
      </c>
      <c r="AM83" s="5">
        <f t="shared" si="140"/>
        <v>2.7083683361344807E-4</v>
      </c>
      <c r="AN83" s="5">
        <f t="shared" si="141"/>
        <v>5.6861984901692829E-4</v>
      </c>
      <c r="AO83" s="5">
        <f t="shared" si="142"/>
        <v>5.9690649972208947E-4</v>
      </c>
      <c r="AP83" s="5">
        <f t="shared" si="143"/>
        <v>4.1773353501051093E-4</v>
      </c>
      <c r="AQ83" s="5">
        <f t="shared" si="144"/>
        <v>2.1925708593425799E-4</v>
      </c>
      <c r="AR83" s="5">
        <f t="shared" si="145"/>
        <v>1.6560391199797079E-2</v>
      </c>
      <c r="AS83" s="5">
        <f t="shared" si="146"/>
        <v>1.5272576418880307E-2</v>
      </c>
      <c r="AT83" s="5">
        <f t="shared" si="147"/>
        <v>7.0424541200873611E-3</v>
      </c>
      <c r="AU83" s="5">
        <f t="shared" si="148"/>
        <v>2.1649331312658571E-3</v>
      </c>
      <c r="AV83" s="5">
        <f t="shared" si="149"/>
        <v>4.9914440863916274E-4</v>
      </c>
      <c r="AW83" s="5">
        <f t="shared" si="150"/>
        <v>4.9516669200576701E-6</v>
      </c>
      <c r="AX83" s="5">
        <f t="shared" si="151"/>
        <v>4.1629212221947586E-5</v>
      </c>
      <c r="AY83" s="5">
        <f t="shared" si="152"/>
        <v>8.7400210866894946E-5</v>
      </c>
      <c r="AZ83" s="5">
        <f t="shared" si="153"/>
        <v>9.1748035236064449E-5</v>
      </c>
      <c r="BA83" s="5">
        <f t="shared" si="154"/>
        <v>6.4208098097900143E-5</v>
      </c>
      <c r="BB83" s="5">
        <f t="shared" si="155"/>
        <v>3.3701102024218204E-5</v>
      </c>
      <c r="BC83" s="5">
        <f t="shared" si="156"/>
        <v>1.4151040897240456E-5</v>
      </c>
      <c r="BD83" s="5">
        <f t="shared" si="157"/>
        <v>5.7947356581550249E-3</v>
      </c>
      <c r="BE83" s="5">
        <f t="shared" si="158"/>
        <v>5.3441094536140982E-3</v>
      </c>
      <c r="BF83" s="5">
        <f t="shared" si="159"/>
        <v>2.4642630429582519E-3</v>
      </c>
      <c r="BG83" s="5">
        <f t="shared" si="160"/>
        <v>7.5754340956759507E-4</v>
      </c>
      <c r="BH83" s="5">
        <f t="shared" si="161"/>
        <v>1.7465830779079066E-4</v>
      </c>
      <c r="BI83" s="5">
        <f t="shared" si="162"/>
        <v>3.2215209420413393E-5</v>
      </c>
      <c r="BJ83" s="8">
        <f t="shared" si="163"/>
        <v>0.15537631674478861</v>
      </c>
      <c r="BK83" s="8">
        <f t="shared" si="164"/>
        <v>0.19989493166352645</v>
      </c>
      <c r="BL83" s="8">
        <f t="shared" si="165"/>
        <v>0.56376613059151004</v>
      </c>
      <c r="BM83" s="8">
        <f t="shared" si="166"/>
        <v>0.57575520175287564</v>
      </c>
      <c r="BN83" s="8">
        <f t="shared" si="167"/>
        <v>0.41833987071923562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1.6361000000000001</v>
      </c>
      <c r="F84">
        <f>VLOOKUP(B84,home!$B$2:$E$405,3,FALSE)</f>
        <v>1.0066999999999999</v>
      </c>
      <c r="G84">
        <f>VLOOKUP(C84,away!$B$2:$E$405,4,FALSE)</f>
        <v>0.71309999999999996</v>
      </c>
      <c r="H84">
        <f>VLOOKUP(A84,away!$A$2:$E$405,3,FALSE)</f>
        <v>1.4240999999999999</v>
      </c>
      <c r="I84">
        <f>VLOOKUP(C84,away!$B$2:$E$405,3,FALSE)</f>
        <v>1.3264</v>
      </c>
      <c r="J84">
        <f>VLOOKUP(B84,home!$B$2:$E$405,4,FALSE)</f>
        <v>0.99129999999999996</v>
      </c>
      <c r="K84" s="3">
        <f t="shared" si="168"/>
        <v>1.1745198194969999</v>
      </c>
      <c r="L84" s="3">
        <f t="shared" si="169"/>
        <v>1.8724925817119999</v>
      </c>
      <c r="M84" s="5">
        <f t="shared" ref="M84:M100" si="170">_xlfn.POISSON.DIST(0,K84,FALSE) * _xlfn.POISSON.DIST(0,L84,FALSE)</f>
        <v>4.7500625423913118E-2</v>
      </c>
      <c r="N84" s="5">
        <f t="shared" ref="N84:N100" si="171">_xlfn.POISSON.DIST(1,K84,FALSE) * _xlfn.POISSON.DIST(0,L84,FALSE)</f>
        <v>5.5790425998889039E-2</v>
      </c>
      <c r="O84" s="5">
        <f t="shared" ref="O84:O100" si="172">_xlfn.POISSON.DIST(0,K84,FALSE) * _xlfn.POISSON.DIST(1,L84,FALSE)</f>
        <v>8.8944568732957724E-2</v>
      </c>
      <c r="P84" s="5">
        <f t="shared" ref="P84:P100" si="173">_xlfn.POISSON.DIST(1,K84,FALSE) * _xlfn.POISSON.DIST(1,L84,FALSE)</f>
        <v>0.104467158813472</v>
      </c>
      <c r="Q84" s="5">
        <f t="shared" ref="Q84:Q100" si="174">_xlfn.POISSON.DIST(2,K84,FALSE) * _xlfn.POISSON.DIST(0,L84,FALSE)</f>
        <v>3.2763480536937943E-2</v>
      </c>
      <c r="R84" s="5">
        <f t="shared" ref="R84:R100" si="175">_xlfn.POISSON.DIST(0,K84,FALSE) * _xlfn.POISSON.DIST(2,L84,FALSE)</f>
        <v>8.3274022568018233E-2</v>
      </c>
      <c r="S84" s="5">
        <f t="shared" ref="S84:S100" si="176">_xlfn.POISSON.DIST(2,K84,FALSE) * _xlfn.POISSON.DIST(2,L84,FALSE)</f>
        <v>5.743812409396766E-2</v>
      </c>
      <c r="T84" s="5">
        <f t="shared" ref="T84:T100" si="177">_xlfn.POISSON.DIST(2,K84,FALSE) * _xlfn.POISSON.DIST(1,L84,FALSE)</f>
        <v>6.1349374256481785E-2</v>
      </c>
      <c r="U84" s="5">
        <f t="shared" ref="U84:U100" si="178">_xlfn.POISSON.DIST(1,K84,FALSE) * _xlfn.POISSON.DIST(2,L84,FALSE)</f>
        <v>9.7806989955377871E-2</v>
      </c>
      <c r="V84" s="5">
        <f t="shared" ref="V84:V100" si="179">_xlfn.POISSON.DIST(3,K84,FALSE) * _xlfn.POISSON.DIST(3,L84,FALSE)</f>
        <v>1.4035833044588993E-2</v>
      </c>
      <c r="W84" s="5">
        <f t="shared" ref="W84:W100" si="180">_xlfn.POISSON.DIST(3,K84,FALSE) * _xlfn.POISSON.DIST(0,L84,FALSE)</f>
        <v>1.2827119082112606E-2</v>
      </c>
      <c r="X84" s="5">
        <f t="shared" ref="X84:X100" si="181">_xlfn.POISSON.DIST(3,K84,FALSE) * _xlfn.POISSON.DIST(1,L84,FALSE)</f>
        <v>2.401868532599229E-2</v>
      </c>
      <c r="Y84" s="5">
        <f t="shared" ref="Y84:Y100" si="182">_xlfn.POISSON.DIST(3,K84,FALSE) * _xlfn.POISSON.DIST(2,L84,FALSE)</f>
        <v>2.2487405047697723E-2</v>
      </c>
      <c r="Z84" s="5">
        <f t="shared" ref="Z84:Z100" si="183">_xlfn.POISSON.DIST(0,K84,FALSE) * _xlfn.POISSON.DIST(3,L84,FALSE)</f>
        <v>5.197666316931062E-2</v>
      </c>
      <c r="AA84" s="5">
        <f t="shared" ref="AA84:AA100" si="184">_xlfn.POISSON.DIST(1,K84,FALSE) * _xlfn.POISSON.DIST(3,L84,FALSE)</f>
        <v>6.1047621043675081E-2</v>
      </c>
      <c r="AB84" s="5">
        <f t="shared" ref="AB84:AB100" si="185">_xlfn.POISSON.DIST(2,K84,FALSE) * _xlfn.POISSON.DIST(3,L84,FALSE)</f>
        <v>3.5850820424469257E-2</v>
      </c>
      <c r="AC84" s="5">
        <f t="shared" ref="AC84:AC100" si="186">_xlfn.POISSON.DIST(4,K84,FALSE) * _xlfn.POISSON.DIST(4,L84,FALSE)</f>
        <v>1.9292951233046952E-3</v>
      </c>
      <c r="AD84" s="5">
        <f t="shared" ref="AD84:AD100" si="187">_xlfn.POISSON.DIST(4,K84,FALSE) * _xlfn.POISSON.DIST(0,L84,FALSE)</f>
        <v>3.7664263972473559E-3</v>
      </c>
      <c r="AE84" s="5">
        <f t="shared" ref="AE84:AE100" si="188">_xlfn.POISSON.DIST(4,K84,FALSE) * _xlfn.POISSON.DIST(1,L84,FALSE)</f>
        <v>7.0526054884099271E-3</v>
      </c>
      <c r="AF84" s="5">
        <f t="shared" ref="AF84:AF100" si="189">_xlfn.POISSON.DIST(4,K84,FALSE) * _xlfn.POISSON.DIST(2,L84,FALSE)</f>
        <v>6.6029757293944637E-3</v>
      </c>
      <c r="AG84" s="5">
        <f t="shared" ref="AG84:AG100" si="190">_xlfn.POISSON.DIST(4,K84,FALSE) * _xlfn.POISSON.DIST(3,L84,FALSE)</f>
        <v>4.1213410235051732E-3</v>
      </c>
      <c r="AH84" s="5">
        <f t="shared" ref="AH84:AH100" si="191">_xlfn.POISSON.DIST(0,K84,FALSE) * _xlfn.POISSON.DIST(4,L84,FALSE)</f>
        <v>2.4331479051669373E-2</v>
      </c>
      <c r="AI84" s="5">
        <f t="shared" ref="AI84:AI100" si="192">_xlfn.POISSON.DIST(1,K84,FALSE) * _xlfn.POISSON.DIST(4,L84,FALSE)</f>
        <v>2.857780438386175E-2</v>
      </c>
      <c r="AJ84" s="5">
        <f t="shared" ref="AJ84:AJ100" si="193">_xlfn.POISSON.DIST(2,K84,FALSE) * _xlfn.POISSON.DIST(4,L84,FALSE)</f>
        <v>1.6782598823276939E-2</v>
      </c>
      <c r="AK84" s="5">
        <f t="shared" ref="AK84:AK100" si="194">_xlfn.POISSON.DIST(3,K84,FALSE) * _xlfn.POISSON.DIST(4,L84,FALSE)</f>
        <v>6.570498313535263E-3</v>
      </c>
      <c r="AL84" s="5">
        <f t="shared" ref="AL84:AL100" si="195">_xlfn.POISSON.DIST(5,K84,FALSE) * _xlfn.POISSON.DIST(5,L84,FALSE)</f>
        <v>1.6972238007027465E-4</v>
      </c>
      <c r="AM84" s="5">
        <f t="shared" ref="AM84:AM100" si="196">_xlfn.POISSON.DIST(5,K84,FALSE) * _xlfn.POISSON.DIST(0,L84,FALSE)</f>
        <v>8.8474849044873933E-4</v>
      </c>
      <c r="AN84" s="5">
        <f t="shared" ref="AN84:AN100" si="197">_xlfn.POISSON.DIST(5,K84,FALSE) * _xlfn.POISSON.DIST(1,L84,FALSE)</f>
        <v>1.6566849850461543E-3</v>
      </c>
      <c r="AO84" s="5">
        <f t="shared" ref="AO84:AO100" si="198">_xlfn.POISSON.DIST(5,K84,FALSE) * _xlfn.POISSON.DIST(2,L84,FALSE)</f>
        <v>1.5510651723662902E-3</v>
      </c>
      <c r="AP84" s="5">
        <f t="shared" ref="AP84:AP100" si="199">_xlfn.POISSON.DIST(5,K84,FALSE) * _xlfn.POISSON.DIST(3,L84,FALSE)</f>
        <v>9.6811934300257462E-4</v>
      </c>
      <c r="AQ84" s="5">
        <f t="shared" ref="AQ84:AQ100" si="200">_xlfn.POISSON.DIST(5,K84,FALSE) * _xlfn.POISSON.DIST(4,L84,FALSE)</f>
        <v>4.5319907199605419E-4</v>
      </c>
      <c r="AR84" s="5">
        <f t="shared" ref="AR84:AR100" si="201">_xlfn.POISSON.DIST(0,K84,FALSE) * _xlfn.POISSON.DIST(5,L84,FALSE)</f>
        <v>9.1121028052663575E-3</v>
      </c>
      <c r="AS84" s="5">
        <f t="shared" ref="AS84:AS100" si="202">_xlfn.POISSON.DIST(1,K84,FALSE) * _xlfn.POISSON.DIST(5,L84,FALSE)</f>
        <v>1.0702345342079551E-2</v>
      </c>
      <c r="AT84" s="5">
        <f t="shared" ref="AT84:AT100" si="203">_xlfn.POISSON.DIST(2,K84,FALSE) * _xlfn.POISSON.DIST(5,L84,FALSE)</f>
        <v>6.2850583596869162E-3</v>
      </c>
      <c r="AU84" s="5">
        <f t="shared" ref="AU84:AU100" si="204">_xlfn.POISSON.DIST(3,K84,FALSE) * _xlfn.POISSON.DIST(5,L84,FALSE)</f>
        <v>2.4606418700491954E-3</v>
      </c>
      <c r="AV84" s="5">
        <f t="shared" ref="AV84:AV100" si="205">_xlfn.POISSON.DIST(4,K84,FALSE) * _xlfn.POISSON.DIST(5,L84,FALSE)</f>
        <v>7.2251816126423537E-4</v>
      </c>
      <c r="AW84" s="5">
        <f t="shared" ref="AW84:AW100" si="206">_xlfn.POISSON.DIST(6,K84,FALSE) * _xlfn.POISSON.DIST(6,L84,FALSE)</f>
        <v>1.0368527124508054E-5</v>
      </c>
      <c r="AX84" s="5">
        <f t="shared" ref="AX84:AX100" si="207">_xlfn.POISSON.DIST(6,K84,FALSE) * _xlfn.POISSON.DIST(0,L84,FALSE)</f>
        <v>1.7319243955034945E-4</v>
      </c>
      <c r="AY84" s="5">
        <f t="shared" ref="AY84:AY100" si="208">_xlfn.POISSON.DIST(6,K84,FALSE) * _xlfn.POISSON.DIST(1,L84,FALSE)</f>
        <v>3.2430155826663326E-4</v>
      </c>
      <c r="AZ84" s="5">
        <f t="shared" ref="AZ84:AZ100" si="209">_xlfn.POISSON.DIST(6,K84,FALSE) * _xlfn.POISSON.DIST(2,L84,FALSE)</f>
        <v>3.036261310459564E-4</v>
      </c>
      <c r="BA84" s="5">
        <f t="shared" ref="BA84:BA100" si="210">_xlfn.POISSON.DIST(6,K84,FALSE) * _xlfn.POISSON.DIST(3,L84,FALSE)</f>
        <v>1.8951255933248972E-4</v>
      </c>
      <c r="BB84" s="5">
        <f t="shared" ref="BB84:BB100" si="211">_xlfn.POISSON.DIST(6,K84,FALSE) * _xlfn.POISSON.DIST(4,L84,FALSE)</f>
        <v>8.8715215372835594E-5</v>
      </c>
      <c r="BC84" s="5">
        <f t="shared" ref="BC84:BC100" si="212">_xlfn.POISSON.DIST(6,K84,FALSE) * _xlfn.POISSON.DIST(5,L84,FALSE)</f>
        <v>3.3223716534123373E-5</v>
      </c>
      <c r="BD84" s="5">
        <f t="shared" ref="BD84:BD100" si="213">_xlfn.POISSON.DIST(0,K84,FALSE) * _xlfn.POISSON.DIST(6,L84,FALSE)</f>
        <v>2.843724151109726E-3</v>
      </c>
      <c r="BE84" s="5">
        <f t="shared" ref="BE84:BE100" si="214">_xlfn.POISSON.DIST(1,K84,FALSE) * _xlfn.POISSON.DIST(6,L84,FALSE)</f>
        <v>3.340010376660655E-3</v>
      </c>
      <c r="BF84" s="5">
        <f t="shared" ref="BF84:BF100" si="215">_xlfn.POISSON.DIST(2,K84,FALSE) * _xlfn.POISSON.DIST(6,L84,FALSE)</f>
        <v>1.9614541923567898E-3</v>
      </c>
      <c r="BG84" s="5">
        <f t="shared" ref="BG84:BG100" si="216">_xlfn.POISSON.DIST(3,K84,FALSE) * _xlfn.POISSON.DIST(6,L84,FALSE)</f>
        <v>7.6792227465284342E-4</v>
      </c>
      <c r="BH84" s="5">
        <f t="shared" ref="BH84:BH100" si="217">_xlfn.POISSON.DIST(4,K84,FALSE) * _xlfn.POISSON.DIST(6,L84,FALSE)</f>
        <v>2.2548498285324584E-4</v>
      </c>
      <c r="BI84" s="5">
        <f t="shared" ref="BI84:BI100" si="218">_xlfn.POISSON.DIST(5,K84,FALSE) * _xlfn.POISSON.DIST(6,L84,FALSE)</f>
        <v>5.296731627201564E-5</v>
      </c>
      <c r="BJ84" s="8">
        <f t="shared" ref="BJ84:BJ100" si="219">SUM(N84,Q84,T84,W84,X84,Y84,AD84,AE84,AF84,AG84,AM84,AN84,AO84,AP84,AQ84,AX84,AY84,AZ84,BA84,BB84,BC84)</f>
        <v>0.23740622756963059</v>
      </c>
      <c r="BK84" s="8">
        <f t="shared" ref="BK84:BK100" si="220">SUM(M84,P84,S84,V84,AC84,AL84,AY84)</f>
        <v>0.22586506043758334</v>
      </c>
      <c r="BL84" s="8">
        <f t="shared" ref="BL84:BL100" si="221">SUM(O84,R84,U84,AA84,AB84,AH84,AI84,AJ84,AK84,AR84,AS84,AT84,AU84,AV84,BD84,BE84,BF84,BG84,BH84,BI84)</f>
        <v>0.48166063312909291</v>
      </c>
      <c r="BM84" s="8">
        <f t="shared" ref="BM84:BM100" si="222">SUM(S84:BI84)</f>
        <v>0.58385436920028733</v>
      </c>
      <c r="BN84" s="8">
        <f t="shared" ref="BN84:BN100" si="223">SUM(M84:R84)</f>
        <v>0.41274028207418806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1.6361000000000001</v>
      </c>
      <c r="F85">
        <f>VLOOKUP(B85,home!$B$2:$E$405,3,FALSE)</f>
        <v>1.6898</v>
      </c>
      <c r="G85">
        <f>VLOOKUP(C85,away!$B$2:$E$405,4,FALSE)</f>
        <v>1.9015</v>
      </c>
      <c r="H85">
        <f>VLOOKUP(A85,away!$A$2:$E$405,3,FALSE)</f>
        <v>1.4240999999999999</v>
      </c>
      <c r="I85">
        <f>VLOOKUP(C85,away!$B$2:$E$405,3,FALSE)</f>
        <v>0.81920000000000004</v>
      </c>
      <c r="J85">
        <f>VLOOKUP(B85,home!$B$2:$E$405,4,FALSE)</f>
        <v>0.90869999999999995</v>
      </c>
      <c r="K85" s="3">
        <f t="shared" si="168"/>
        <v>5.2570424046699999</v>
      </c>
      <c r="L85" s="3">
        <f t="shared" si="169"/>
        <v>1.0601100656639999</v>
      </c>
      <c r="M85" s="5">
        <f t="shared" si="170"/>
        <v>1.8050762030467594E-3</v>
      </c>
      <c r="N85" s="5">
        <f t="shared" si="171"/>
        <v>9.4893621430775284E-3</v>
      </c>
      <c r="O85" s="5">
        <f t="shared" si="172"/>
        <v>1.9135794521404237E-3</v>
      </c>
      <c r="P85" s="5">
        <f t="shared" si="173"/>
        <v>1.0059768324607393E-2</v>
      </c>
      <c r="Q85" s="5">
        <f t="shared" si="174"/>
        <v>2.4942989589714391E-2</v>
      </c>
      <c r="R85" s="5">
        <f t="shared" si="175"/>
        <v>1.0143024193309325E-3</v>
      </c>
      <c r="S85" s="5">
        <f t="shared" si="176"/>
        <v>1.4015881791300859E-2</v>
      </c>
      <c r="T85" s="5">
        <f t="shared" si="177"/>
        <v>2.6442314331808586E-2</v>
      </c>
      <c r="U85" s="5">
        <f t="shared" si="178"/>
        <v>5.3322308295820839E-3</v>
      </c>
      <c r="V85" s="5">
        <f t="shared" si="179"/>
        <v>8.6790133198060612E-3</v>
      </c>
      <c r="W85" s="5">
        <f t="shared" si="180"/>
        <v>4.3708784657456971E-2</v>
      </c>
      <c r="X85" s="5">
        <f t="shared" si="181"/>
        <v>4.6336122573310344E-2</v>
      </c>
      <c r="Y85" s="5">
        <f t="shared" si="182"/>
        <v>2.4560694971903583E-2</v>
      </c>
      <c r="Z85" s="5">
        <f t="shared" si="183"/>
        <v>3.5842406812002301E-4</v>
      </c>
      <c r="AA85" s="5">
        <f t="shared" si="184"/>
        <v>1.8842505249612894E-3</v>
      </c>
      <c r="AB85" s="5">
        <f t="shared" si="185"/>
        <v>4.952792455371606E-3</v>
      </c>
      <c r="AC85" s="5">
        <f t="shared" si="186"/>
        <v>3.0230324603492983E-3</v>
      </c>
      <c r="AD85" s="5">
        <f t="shared" si="187"/>
        <v>5.7444733600210178E-2</v>
      </c>
      <c r="AE85" s="5">
        <f t="shared" si="188"/>
        <v>6.0897740308969793E-2</v>
      </c>
      <c r="AF85" s="5">
        <f t="shared" si="189"/>
        <v>3.2279153738865585E-2</v>
      </c>
      <c r="AG85" s="5">
        <f t="shared" si="190"/>
        <v>1.1406485263229049E-2</v>
      </c>
      <c r="AH85" s="5">
        <f t="shared" si="191"/>
        <v>9.4992240597568887E-5</v>
      </c>
      <c r="AI85" s="5">
        <f t="shared" si="192"/>
        <v>4.9937823693603468E-4</v>
      </c>
      <c r="AJ85" s="5">
        <f t="shared" si="193"/>
        <v>1.3126262837710389E-3</v>
      </c>
      <c r="AK85" s="5">
        <f t="shared" si="194"/>
        <v>2.3001773450895832E-3</v>
      </c>
      <c r="AL85" s="5">
        <f t="shared" si="195"/>
        <v>6.7389966445852156E-4</v>
      </c>
      <c r="AM85" s="5">
        <f t="shared" si="196"/>
        <v>6.0397880092255288E-2</v>
      </c>
      <c r="AN85" s="5">
        <f t="shared" si="197"/>
        <v>6.4028400630567139E-2</v>
      </c>
      <c r="AO85" s="5">
        <f t="shared" si="198"/>
        <v>3.3938575998415703E-2</v>
      </c>
      <c r="AP85" s="5">
        <f t="shared" si="199"/>
        <v>1.1992875343407709E-2</v>
      </c>
      <c r="AQ85" s="5">
        <f t="shared" si="200"/>
        <v>3.178441966950028E-3</v>
      </c>
      <c r="AR85" s="5">
        <f t="shared" si="201"/>
        <v>2.0140446083491848E-5</v>
      </c>
      <c r="AS85" s="5">
        <f t="shared" si="202"/>
        <v>1.0587917910988646E-4</v>
      </c>
      <c r="AT85" s="5">
        <f t="shared" si="203"/>
        <v>2.7830566717616172E-4</v>
      </c>
      <c r="AU85" s="5">
        <f t="shared" si="204"/>
        <v>4.8768823126835268E-4</v>
      </c>
      <c r="AV85" s="5">
        <f t="shared" si="205"/>
        <v>6.4094942800905976E-4</v>
      </c>
      <c r="AW85" s="5">
        <f t="shared" si="206"/>
        <v>1.0432422752877495E-4</v>
      </c>
      <c r="AX85" s="5">
        <f t="shared" si="207"/>
        <v>5.2919036132859996E-2</v>
      </c>
      <c r="AY85" s="5">
        <f t="shared" si="208"/>
        <v>5.6100002869681795E-2</v>
      </c>
      <c r="AZ85" s="5">
        <f t="shared" si="209"/>
        <v>2.9736088862964468E-2</v>
      </c>
      <c r="BA85" s="5">
        <f t="shared" si="210"/>
        <v>1.0507842372369267E-2</v>
      </c>
      <c r="BB85" s="5">
        <f t="shared" si="211"/>
        <v>2.7848673668398362E-3</v>
      </c>
      <c r="BC85" s="5">
        <f t="shared" si="212"/>
        <v>5.9045318542522195E-4</v>
      </c>
      <c r="BD85" s="5">
        <f t="shared" si="213"/>
        <v>3.5585149366787981E-6</v>
      </c>
      <c r="BE85" s="5">
        <f t="shared" si="214"/>
        <v>1.8707263919772019E-5</v>
      </c>
      <c r="BF85" s="5">
        <f t="shared" si="215"/>
        <v>4.9172439850797335E-5</v>
      </c>
      <c r="BG85" s="5">
        <f t="shared" si="216"/>
        <v>8.6167200478908868E-5</v>
      </c>
      <c r="BH85" s="5">
        <f t="shared" si="217"/>
        <v>1.1324615670233121E-4</v>
      </c>
      <c r="BI85" s="5">
        <f t="shared" si="218"/>
        <v>1.1906796959001176E-4</v>
      </c>
      <c r="BJ85" s="8">
        <f t="shared" si="219"/>
        <v>0.66368284600028238</v>
      </c>
      <c r="BK85" s="8">
        <f t="shared" si="220"/>
        <v>9.4356674633250676E-2</v>
      </c>
      <c r="BL85" s="8">
        <f t="shared" si="221"/>
        <v>2.1227212284906014E-2</v>
      </c>
      <c r="BM85" s="8">
        <f t="shared" si="222"/>
        <v>0.67440440021248871</v>
      </c>
      <c r="BN85" s="8">
        <f t="shared" si="223"/>
        <v>4.9225078131917434E-2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1.6361000000000001</v>
      </c>
      <c r="F86">
        <f>VLOOKUP(B86,home!$B$2:$E$405,3,FALSE)</f>
        <v>0.61119999999999997</v>
      </c>
      <c r="G86">
        <f>VLOOKUP(C86,away!$B$2:$E$405,4,FALSE)</f>
        <v>0.79100000000000004</v>
      </c>
      <c r="H86">
        <f>VLOOKUP(A86,away!$A$2:$E$405,3,FALSE)</f>
        <v>1.4240999999999999</v>
      </c>
      <c r="I86">
        <f>VLOOKUP(C86,away!$B$2:$E$405,3,FALSE)</f>
        <v>0.86739999999999995</v>
      </c>
      <c r="J86">
        <f>VLOOKUP(B86,home!$B$2:$E$405,4,FALSE)</f>
        <v>1.4823999999999999</v>
      </c>
      <c r="K86" s="3">
        <f t="shared" si="168"/>
        <v>0.79098759712000011</v>
      </c>
      <c r="L86" s="3">
        <f t="shared" si="169"/>
        <v>1.8311558576159996</v>
      </c>
      <c r="M86" s="5">
        <f t="shared" si="170"/>
        <v>7.2646980309556589E-2</v>
      </c>
      <c r="N86" s="5">
        <f t="shared" si="171"/>
        <v>5.7462860393080128E-2</v>
      </c>
      <c r="O86" s="5">
        <f t="shared" si="172"/>
        <v>0.13302794353195871</v>
      </c>
      <c r="P86" s="5">
        <f t="shared" si="173"/>
        <v>0.10522345340415908</v>
      </c>
      <c r="Q86" s="5">
        <f t="shared" si="174"/>
        <v>2.2726204932982233E-2</v>
      </c>
      <c r="R86" s="5">
        <f t="shared" si="175"/>
        <v>0.12179744901257834</v>
      </c>
      <c r="S86" s="5">
        <f t="shared" si="176"/>
        <v>3.8101979941624432E-2</v>
      </c>
      <c r="T86" s="5">
        <f t="shared" si="177"/>
        <v>4.1615223284412042E-2</v>
      </c>
      <c r="U86" s="5">
        <f t="shared" si="178"/>
        <v>9.6340271529805066E-2</v>
      </c>
      <c r="V86" s="5">
        <f t="shared" si="179"/>
        <v>6.1319699638351542E-3</v>
      </c>
      <c r="W86" s="5">
        <f t="shared" si="180"/>
        <v>5.9920487438654378E-3</v>
      </c>
      <c r="X86" s="5">
        <f t="shared" si="181"/>
        <v>1.0972375156449787E-2</v>
      </c>
      <c r="Y86" s="5">
        <f t="shared" si="182"/>
        <v>1.004606451984665E-2</v>
      </c>
      <c r="Z86" s="5">
        <f t="shared" si="183"/>
        <v>7.4343370734022973E-2</v>
      </c>
      <c r="AA86" s="5">
        <f t="shared" si="184"/>
        <v>5.8804684178706171E-2</v>
      </c>
      <c r="AB86" s="5">
        <f t="shared" si="185"/>
        <v>2.3256887918957636E-2</v>
      </c>
      <c r="AC86" s="5">
        <f t="shared" si="186"/>
        <v>5.5510484831572642E-4</v>
      </c>
      <c r="AD86" s="5">
        <f t="shared" si="187"/>
        <v>1.1849090594340092E-3</v>
      </c>
      <c r="AE86" s="5">
        <f t="shared" si="188"/>
        <v>2.1697531649248502E-3</v>
      </c>
      <c r="AF86" s="5">
        <f t="shared" si="189"/>
        <v>1.9865781087664972E-3</v>
      </c>
      <c r="AG86" s="5">
        <f t="shared" si="190"/>
        <v>1.2125780468264956E-3</v>
      </c>
      <c r="AH86" s="5">
        <f t="shared" si="191"/>
        <v>3.4033574698631018E-2</v>
      </c>
      <c r="AI86" s="5">
        <f t="shared" si="192"/>
        <v>2.6920135472274183E-2</v>
      </c>
      <c r="AJ86" s="5">
        <f t="shared" si="193"/>
        <v>1.0646746635679516E-2</v>
      </c>
      <c r="AK86" s="5">
        <f t="shared" si="194"/>
        <v>2.8071481795005288E-3</v>
      </c>
      <c r="AL86" s="5">
        <f t="shared" si="195"/>
        <v>3.216103347573765E-5</v>
      </c>
      <c r="AM86" s="5">
        <f t="shared" si="196"/>
        <v>1.8744967394548529E-4</v>
      </c>
      <c r="AN86" s="5">
        <f t="shared" si="197"/>
        <v>3.4324956845348454E-4</v>
      </c>
      <c r="AO86" s="5">
        <f t="shared" si="198"/>
        <v>3.1427172894888121E-4</v>
      </c>
      <c r="AP86" s="5">
        <f t="shared" si="199"/>
        <v>1.9182683911595055E-4</v>
      </c>
      <c r="AQ86" s="5">
        <f t="shared" si="200"/>
        <v>8.7816210023783725E-5</v>
      </c>
      <c r="AR86" s="5">
        <f t="shared" si="201"/>
        <v>1.2464155933001961E-2</v>
      </c>
      <c r="AS86" s="5">
        <f t="shared" si="202"/>
        <v>9.858992751574213E-3</v>
      </c>
      <c r="AT86" s="5">
        <f t="shared" si="203"/>
        <v>3.8991704932955923E-3</v>
      </c>
      <c r="AU86" s="5">
        <f t="shared" si="204"/>
        <v>1.0280651664176955E-3</v>
      </c>
      <c r="AV86" s="5">
        <f t="shared" si="205"/>
        <v>2.0329669891687647E-4</v>
      </c>
      <c r="AW86" s="5">
        <f t="shared" si="206"/>
        <v>1.2939648515724375E-6</v>
      </c>
      <c r="AX86" s="5">
        <f t="shared" si="207"/>
        <v>2.4711727862511139E-5</v>
      </c>
      <c r="AY86" s="5">
        <f t="shared" si="208"/>
        <v>4.5251025227249771E-5</v>
      </c>
      <c r="AZ86" s="5">
        <f t="shared" si="209"/>
        <v>4.1430839954003901E-5</v>
      </c>
      <c r="BA86" s="5">
        <f t="shared" si="210"/>
        <v>2.5288775089241751E-5</v>
      </c>
      <c r="BB86" s="5">
        <f t="shared" si="211"/>
        <v>1.1576922159149655E-5</v>
      </c>
      <c r="BC86" s="5">
        <f t="shared" si="212"/>
        <v>4.2398297649782667E-6</v>
      </c>
      <c r="BD86" s="5">
        <f t="shared" si="213"/>
        <v>3.8039686911592947E-3</v>
      </c>
      <c r="BE86" s="5">
        <f t="shared" si="214"/>
        <v>3.0088920545398024E-3</v>
      </c>
      <c r="BF86" s="5">
        <f t="shared" si="215"/>
        <v>1.1899981481069491E-3</v>
      </c>
      <c r="BG86" s="5">
        <f t="shared" si="216"/>
        <v>3.137579252494553E-4</v>
      </c>
      <c r="BH86" s="5">
        <f t="shared" si="217"/>
        <v>6.2044656842605796E-5</v>
      </c>
      <c r="BI86" s="5">
        <f t="shared" si="218"/>
        <v>9.8153108060135486E-6</v>
      </c>
      <c r="BJ86" s="8">
        <f t="shared" si="219"/>
        <v>0.15664570855113286</v>
      </c>
      <c r="BK86" s="8">
        <f t="shared" si="220"/>
        <v>0.22273690052619396</v>
      </c>
      <c r="BL86" s="8">
        <f t="shared" si="221"/>
        <v>0.54347699898800161</v>
      </c>
      <c r="BM86" s="8">
        <f t="shared" si="222"/>
        <v>0.48427413015466059</v>
      </c>
      <c r="BN86" s="8">
        <f t="shared" si="223"/>
        <v>0.51288489158431505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1.6361000000000001</v>
      </c>
      <c r="F87">
        <f>VLOOKUP(B87,home!$B$2:$E$405,3,FALSE)</f>
        <v>0.79100000000000004</v>
      </c>
      <c r="G87">
        <f>VLOOKUP(C87,away!$B$2:$E$405,4,FALSE)</f>
        <v>1.0186999999999999</v>
      </c>
      <c r="H87">
        <f>VLOOKUP(A87,away!$A$2:$E$405,3,FALSE)</f>
        <v>1.4240999999999999</v>
      </c>
      <c r="I87">
        <f>VLOOKUP(C87,away!$B$2:$E$405,3,FALSE)</f>
        <v>0.62419999999999998</v>
      </c>
      <c r="J87">
        <f>VLOOKUP(B87,home!$B$2:$E$405,4,FALSE)</f>
        <v>1.2805</v>
      </c>
      <c r="K87" s="3">
        <f t="shared" si="168"/>
        <v>1.3183558003700002</v>
      </c>
      <c r="L87" s="3">
        <f t="shared" si="169"/>
        <v>1.1382661832099998</v>
      </c>
      <c r="M87" s="5">
        <f t="shared" si="170"/>
        <v>8.5724039632761026E-2</v>
      </c>
      <c r="N87" s="5">
        <f t="shared" si="171"/>
        <v>0.11301478488099828</v>
      </c>
      <c r="O87" s="5">
        <f t="shared" si="172"/>
        <v>9.7576775402125643E-2</v>
      </c>
      <c r="P87" s="5">
        <f t="shared" si="173"/>
        <v>0.12864090783279311</v>
      </c>
      <c r="Q87" s="5">
        <f t="shared" si="174"/>
        <v>7.449684858771595E-2</v>
      </c>
      <c r="R87" s="5">
        <f t="shared" si="175"/>
        <v>5.5534171853458492E-2</v>
      </c>
      <c r="S87" s="5">
        <f t="shared" si="176"/>
        <v>4.8260917354508534E-2</v>
      </c>
      <c r="T87" s="5">
        <f t="shared" si="177"/>
        <v>8.4797243503112699E-2</v>
      </c>
      <c r="U87" s="5">
        <f t="shared" si="178"/>
        <v>7.3213797581751408E-2</v>
      </c>
      <c r="V87" s="5">
        <f t="shared" si="179"/>
        <v>8.0469171748006156E-3</v>
      </c>
      <c r="W87" s="5">
        <f t="shared" si="180"/>
        <v>3.2737784148300336E-2</v>
      </c>
      <c r="X87" s="5">
        <f t="shared" si="181"/>
        <v>3.7264312609238667E-2</v>
      </c>
      <c r="Y87" s="5">
        <f t="shared" si="182"/>
        <v>2.1208353441831189E-2</v>
      </c>
      <c r="Z87" s="5">
        <f t="shared" si="183"/>
        <v>2.1070889944454798E-2</v>
      </c>
      <c r="AA87" s="5">
        <f t="shared" si="184"/>
        <v>2.7778929977229895E-2</v>
      </c>
      <c r="AB87" s="5">
        <f t="shared" si="185"/>
        <v>1.8311256731776557E-2</v>
      </c>
      <c r="AC87" s="5">
        <f t="shared" si="186"/>
        <v>7.5472027381135549E-4</v>
      </c>
      <c r="AD87" s="5">
        <f t="shared" si="187"/>
        <v>1.0790011905793201E-2</v>
      </c>
      <c r="AE87" s="5">
        <f t="shared" si="188"/>
        <v>1.2281905668797683E-2</v>
      </c>
      <c r="AF87" s="5">
        <f t="shared" si="189"/>
        <v>6.9900389440838012E-3</v>
      </c>
      <c r="AG87" s="5">
        <f t="shared" si="190"/>
        <v>2.6521749831238416E-3</v>
      </c>
      <c r="AH87" s="5">
        <f t="shared" si="191"/>
        <v>5.9960703684781343E-3</v>
      </c>
      <c r="AI87" s="5">
        <f t="shared" si="192"/>
        <v>7.9049541497098336E-3</v>
      </c>
      <c r="AJ87" s="5">
        <f t="shared" si="193"/>
        <v>5.210771077464431E-3</v>
      </c>
      <c r="AK87" s="5">
        <f t="shared" si="194"/>
        <v>2.2898834247918236E-3</v>
      </c>
      <c r="AL87" s="5">
        <f t="shared" si="195"/>
        <v>4.5302531984646738E-5</v>
      </c>
      <c r="AM87" s="5">
        <f t="shared" si="196"/>
        <v>2.8450149564127657E-3</v>
      </c>
      <c r="AN87" s="5">
        <f t="shared" si="197"/>
        <v>3.2383843156113226E-3</v>
      </c>
      <c r="AO87" s="5">
        <f t="shared" si="198"/>
        <v>1.8430716773490143E-3</v>
      </c>
      <c r="AP87" s="5">
        <f t="shared" si="199"/>
        <v>6.9930205451950486E-4</v>
      </c>
      <c r="AQ87" s="5">
        <f t="shared" si="200"/>
        <v>1.9899797012720708E-4</v>
      </c>
      <c r="AR87" s="5">
        <f t="shared" si="201"/>
        <v>1.3650248265172373E-3</v>
      </c>
      <c r="AS87" s="5">
        <f t="shared" si="202"/>
        <v>1.799588397688053E-3</v>
      </c>
      <c r="AT87" s="5">
        <f t="shared" si="203"/>
        <v>1.1862489011853E-3</v>
      </c>
      <c r="AU87" s="5">
        <f t="shared" si="204"/>
        <v>5.2129937318672666E-4</v>
      </c>
      <c r="AV87" s="5">
        <f t="shared" si="205"/>
        <v>1.7181451309249162E-4</v>
      </c>
      <c r="AW87" s="5">
        <f t="shared" si="206"/>
        <v>1.8884106574859341E-6</v>
      </c>
      <c r="AX87" s="5">
        <f t="shared" si="207"/>
        <v>6.2512366165436172E-4</v>
      </c>
      <c r="AY87" s="5">
        <f t="shared" si="208"/>
        <v>7.1155712438556969E-4</v>
      </c>
      <c r="AZ87" s="5">
        <f t="shared" si="209"/>
        <v>4.0497070605512284E-4</v>
      </c>
      <c r="BA87" s="5">
        <f t="shared" si="210"/>
        <v>1.5365481996440782E-4</v>
      </c>
      <c r="BB87" s="5">
        <f t="shared" si="211"/>
        <v>4.3725021363176553E-5</v>
      </c>
      <c r="BC87" s="5">
        <f t="shared" si="212"/>
        <v>9.9541426355677415E-6</v>
      </c>
      <c r="BD87" s="5">
        <f t="shared" si="213"/>
        <v>2.5896026654444426E-4</v>
      </c>
      <c r="BE87" s="5">
        <f t="shared" si="214"/>
        <v>3.4140176946422944E-4</v>
      </c>
      <c r="BF87" s="5">
        <f t="shared" si="215"/>
        <v>2.2504450151487426E-4</v>
      </c>
      <c r="BG87" s="5">
        <f t="shared" si="216"/>
        <v>9.8896241304503299E-5</v>
      </c>
      <c r="BH87" s="5">
        <f t="shared" si="217"/>
        <v>3.2595108339645783E-5</v>
      </c>
      <c r="BI87" s="5">
        <f t="shared" si="218"/>
        <v>8.5943900286521172E-6</v>
      </c>
      <c r="BJ87" s="8">
        <f t="shared" si="219"/>
        <v>0.40700721512307364</v>
      </c>
      <c r="BK87" s="8">
        <f t="shared" si="220"/>
        <v>0.27218436192504486</v>
      </c>
      <c r="BL87" s="8">
        <f t="shared" si="221"/>
        <v>0.29982607885565243</v>
      </c>
      <c r="BM87" s="8">
        <f t="shared" si="222"/>
        <v>0.4443913489446451</v>
      </c>
      <c r="BN87" s="8">
        <f t="shared" si="223"/>
        <v>0.55498752818985253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1.6361000000000001</v>
      </c>
      <c r="F88">
        <f>VLOOKUP(B88,home!$B$2:$E$405,3,FALSE)</f>
        <v>0.84889999999999999</v>
      </c>
      <c r="G88">
        <f>VLOOKUP(C88,away!$B$2:$E$405,4,FALSE)</f>
        <v>1.1505000000000001</v>
      </c>
      <c r="H88">
        <f>VLOOKUP(A88,away!$A$2:$E$405,3,FALSE)</f>
        <v>1.4240999999999999</v>
      </c>
      <c r="I88">
        <f>VLOOKUP(C88,away!$B$2:$E$405,3,FALSE)</f>
        <v>0.95</v>
      </c>
      <c r="J88">
        <f>VLOOKUP(B88,home!$B$2:$E$405,4,FALSE)</f>
        <v>0.89729999999999999</v>
      </c>
      <c r="K88" s="3">
        <f t="shared" si="168"/>
        <v>1.5979125261450002</v>
      </c>
      <c r="L88" s="3">
        <f t="shared" si="169"/>
        <v>1.2139526834999999</v>
      </c>
      <c r="M88" s="5">
        <f t="shared" si="170"/>
        <v>6.0092802121599585E-2</v>
      </c>
      <c r="N88" s="5">
        <f t="shared" si="171"/>
        <v>9.6023041241256823E-2</v>
      </c>
      <c r="O88" s="5">
        <f t="shared" si="172"/>
        <v>7.2949818394550295E-2</v>
      </c>
      <c r="P88" s="5">
        <f t="shared" si="173"/>
        <v>0.11656742859265488</v>
      </c>
      <c r="Q88" s="5">
        <f t="shared" si="174"/>
        <v>7.6718210198971112E-2</v>
      </c>
      <c r="R88" s="5">
        <f t="shared" si="175"/>
        <v>4.4278813900450999E-2</v>
      </c>
      <c r="S88" s="5">
        <f t="shared" si="176"/>
        <v>5.6529088879929586E-2</v>
      </c>
      <c r="T88" s="5">
        <f t="shared" si="177"/>
        <v>9.3132277144358039E-2</v>
      </c>
      <c r="U88" s="5">
        <f t="shared" si="178"/>
        <v>7.0753671374374008E-2</v>
      </c>
      <c r="V88" s="5">
        <f t="shared" si="179"/>
        <v>1.2183841397113088E-2</v>
      </c>
      <c r="W88" s="5">
        <f t="shared" si="180"/>
        <v>4.0862996353453689E-2</v>
      </c>
      <c r="X88" s="5">
        <f t="shared" si="181"/>
        <v>4.9605744079125803E-2</v>
      </c>
      <c r="Y88" s="5">
        <f t="shared" si="182"/>
        <v>3.0109513070934506E-2</v>
      </c>
      <c r="Z88" s="5">
        <f t="shared" si="183"/>
        <v>1.791746165221653E-2</v>
      </c>
      <c r="AA88" s="5">
        <f t="shared" si="184"/>
        <v>2.8630536410799486E-2</v>
      </c>
      <c r="AB88" s="5">
        <f t="shared" si="185"/>
        <v>2.2874546380533507E-2</v>
      </c>
      <c r="AC88" s="5">
        <f t="shared" si="186"/>
        <v>1.4771310081034292E-3</v>
      </c>
      <c r="AD88" s="5">
        <f t="shared" si="187"/>
        <v>1.6323873432250276E-2</v>
      </c>
      <c r="AE88" s="5">
        <f t="shared" si="188"/>
        <v>1.9816409958194576E-2</v>
      </c>
      <c r="AF88" s="5">
        <f t="shared" si="189"/>
        <v>1.2028092023043216E-2</v>
      </c>
      <c r="AG88" s="5">
        <f t="shared" si="190"/>
        <v>4.8671781962527508E-3</v>
      </c>
      <c r="AH88" s="5">
        <f t="shared" si="191"/>
        <v>5.4377376635541498E-3</v>
      </c>
      <c r="AI88" s="5">
        <f t="shared" si="192"/>
        <v>8.6890291264836231E-3</v>
      </c>
      <c r="AJ88" s="5">
        <f t="shared" si="193"/>
        <v>6.9421542406234655E-3</v>
      </c>
      <c r="AK88" s="5">
        <f t="shared" si="194"/>
        <v>3.697651739840956E-3</v>
      </c>
      <c r="AL88" s="5">
        <f t="shared" si="195"/>
        <v>1.1461297009293749E-4</v>
      </c>
      <c r="AM88" s="5">
        <f t="shared" si="196"/>
        <v>5.2168243665196559E-3</v>
      </c>
      <c r="AN88" s="5">
        <f t="shared" si="197"/>
        <v>6.3329779390847224E-3</v>
      </c>
      <c r="AO88" s="5">
        <f t="shared" si="198"/>
        <v>3.8439677818490996E-3</v>
      </c>
      <c r="AP88" s="5">
        <f t="shared" si="199"/>
        <v>1.5554650013544188E-3</v>
      </c>
      <c r="AQ88" s="5">
        <f t="shared" si="200"/>
        <v>4.7206522812113193E-4</v>
      </c>
      <c r="AR88" s="5">
        <f t="shared" si="201"/>
        <v>1.3202312457681153E-3</v>
      </c>
      <c r="AS88" s="5">
        <f t="shared" si="202"/>
        <v>2.1096140450208899E-3</v>
      </c>
      <c r="AT88" s="5">
        <f t="shared" si="203"/>
        <v>1.6854893539351512E-3</v>
      </c>
      <c r="AU88" s="5">
        <f t="shared" si="204"/>
        <v>8.9775485044567391E-4</v>
      </c>
      <c r="AV88" s="5">
        <f t="shared" si="205"/>
        <v>3.5863343023364338E-4</v>
      </c>
      <c r="AW88" s="5">
        <f t="shared" si="206"/>
        <v>6.1756976688165411E-6</v>
      </c>
      <c r="AX88" s="5">
        <f t="shared" si="207"/>
        <v>1.3893381669933705E-3</v>
      </c>
      <c r="AY88" s="5">
        <f t="shared" si="208"/>
        <v>1.686590796110573E-3</v>
      </c>
      <c r="AZ88" s="5">
        <f t="shared" si="209"/>
        <v>1.0237207114524157E-3</v>
      </c>
      <c r="BA88" s="5">
        <f t="shared" si="210"/>
        <v>4.142495016073964E-4</v>
      </c>
      <c r="BB88" s="5">
        <f t="shared" si="211"/>
        <v>1.2571982352870911E-4</v>
      </c>
      <c r="BC88" s="5">
        <f t="shared" si="212"/>
        <v>3.0523583428364552E-5</v>
      </c>
      <c r="BD88" s="5">
        <f t="shared" si="213"/>
        <v>2.6711637727345837E-4</v>
      </c>
      <c r="BE88" s="5">
        <f t="shared" si="214"/>
        <v>4.268286051837328E-4</v>
      </c>
      <c r="BF88" s="5">
        <f t="shared" si="215"/>
        <v>3.4101738737004272E-4</v>
      </c>
      <c r="BG88" s="5">
        <f t="shared" si="216"/>
        <v>1.8163865163727766E-4</v>
      </c>
      <c r="BH88" s="5">
        <f t="shared" si="217"/>
        <v>7.2560669170823513E-5</v>
      </c>
      <c r="BI88" s="5">
        <f t="shared" si="218"/>
        <v>2.318912043470443E-5</v>
      </c>
      <c r="BJ88" s="8">
        <f t="shared" si="219"/>
        <v>0.4615787785978907</v>
      </c>
      <c r="BK88" s="8">
        <f t="shared" si="220"/>
        <v>0.24865149576560408</v>
      </c>
      <c r="BL88" s="8">
        <f t="shared" si="221"/>
        <v>0.27193803296768398</v>
      </c>
      <c r="BM88" s="8">
        <f t="shared" si="222"/>
        <v>0.53177523943546978</v>
      </c>
      <c r="BN88" s="8">
        <f t="shared" si="223"/>
        <v>0.46663011444948377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1.6361000000000001</v>
      </c>
      <c r="F89">
        <f>VLOOKUP(B89,home!$B$2:$E$405,3,FALSE)</f>
        <v>0.88290000000000002</v>
      </c>
      <c r="G89">
        <f>VLOOKUP(C89,away!$B$2:$E$405,4,FALSE)</f>
        <v>0.95079999999999998</v>
      </c>
      <c r="H89">
        <f>VLOOKUP(A89,away!$A$2:$E$405,3,FALSE)</f>
        <v>1.4240999999999999</v>
      </c>
      <c r="I89">
        <f>VLOOKUP(C89,away!$B$2:$E$405,3,FALSE)</f>
        <v>0.74119999999999997</v>
      </c>
      <c r="J89">
        <f>VLOOKUP(B89,home!$B$2:$E$405,4,FALSE)</f>
        <v>1.0143</v>
      </c>
      <c r="K89" s="3">
        <f t="shared" si="168"/>
        <v>1.373442665652</v>
      </c>
      <c r="L89" s="3">
        <f t="shared" si="169"/>
        <v>1.0706371837559998</v>
      </c>
      <c r="M89" s="5">
        <f t="shared" si="170"/>
        <v>8.6805972731883119E-2</v>
      </c>
      <c r="N89" s="5">
        <f t="shared" si="171"/>
        <v>0.11922302658339239</v>
      </c>
      <c r="O89" s="5">
        <f t="shared" si="172"/>
        <v>9.2937702178863449E-2</v>
      </c>
      <c r="P89" s="5">
        <f t="shared" si="173"/>
        <v>0.12764460542010991</v>
      </c>
      <c r="Q89" s="5">
        <f t="shared" si="174"/>
        <v>8.1872995718896863E-2</v>
      </c>
      <c r="R89" s="5">
        <f t="shared" si="175"/>
        <v>4.9751279862766104E-2</v>
      </c>
      <c r="S89" s="5">
        <f t="shared" si="176"/>
        <v>4.6924032932561151E-2</v>
      </c>
      <c r="T89" s="5">
        <f t="shared" si="177"/>
        <v>8.7656273562146753E-2</v>
      </c>
      <c r="U89" s="5">
        <f t="shared" si="178"/>
        <v>6.8330530434316153E-2</v>
      </c>
      <c r="V89" s="5">
        <f t="shared" si="179"/>
        <v>7.6666507306115137E-3</v>
      </c>
      <c r="W89" s="5">
        <f t="shared" si="180"/>
        <v>3.7482621828358841E-2</v>
      </c>
      <c r="X89" s="5">
        <f t="shared" si="181"/>
        <v>4.0130288674105265E-2</v>
      </c>
      <c r="Y89" s="5">
        <f t="shared" si="182"/>
        <v>2.148248962467968E-2</v>
      </c>
      <c r="Z89" s="5">
        <f t="shared" si="183"/>
        <v>1.7755190053509499E-2</v>
      </c>
      <c r="AA89" s="5">
        <f t="shared" si="184"/>
        <v>2.4385735556249961E-2</v>
      </c>
      <c r="AB89" s="5">
        <f t="shared" si="185"/>
        <v>1.6746204823130356E-2</v>
      </c>
      <c r="AC89" s="5">
        <f t="shared" si="186"/>
        <v>7.0459337114489042E-4</v>
      </c>
      <c r="AD89" s="5">
        <f t="shared" si="187"/>
        <v>1.2870058009891746E-2</v>
      </c>
      <c r="AE89" s="5">
        <f t="shared" si="188"/>
        <v>1.3779162662486844E-2</v>
      </c>
      <c r="AF89" s="5">
        <f t="shared" si="189"/>
        <v>7.3762419537403692E-3</v>
      </c>
      <c r="AG89" s="5">
        <f t="shared" si="190"/>
        <v>2.6324263040184812E-3</v>
      </c>
      <c r="AH89" s="5">
        <f t="shared" si="191"/>
        <v>4.7523416689854861E-3</v>
      </c>
      <c r="AI89" s="5">
        <f t="shared" si="192"/>
        <v>6.5270688099405005E-3</v>
      </c>
      <c r="AJ89" s="5">
        <f t="shared" si="193"/>
        <v>4.4822773926093554E-3</v>
      </c>
      <c r="AK89" s="5">
        <f t="shared" si="194"/>
        <v>2.0520503367656966E-3</v>
      </c>
      <c r="AL89" s="5">
        <f t="shared" si="195"/>
        <v>4.1443020571500967E-5</v>
      </c>
      <c r="AM89" s="5">
        <f t="shared" si="196"/>
        <v>3.5352573560403183E-3</v>
      </c>
      <c r="AN89" s="5">
        <f t="shared" si="197"/>
        <v>3.7849779795236876E-3</v>
      </c>
      <c r="AO89" s="5">
        <f t="shared" si="198"/>
        <v>2.0261690822878575E-3</v>
      </c>
      <c r="AP89" s="5">
        <f t="shared" si="199"/>
        <v>7.2309732002471692E-4</v>
      </c>
      <c r="AQ89" s="5">
        <f t="shared" si="200"/>
        <v>1.9354371957319342E-4</v>
      </c>
      <c r="AR89" s="5">
        <f t="shared" si="201"/>
        <v>1.017606740145782E-3</v>
      </c>
      <c r="AS89" s="5">
        <f t="shared" si="202"/>
        <v>1.397624513771265E-3</v>
      </c>
      <c r="AT89" s="5">
        <f t="shared" si="203"/>
        <v>9.597785688872935E-4</v>
      </c>
      <c r="AU89" s="5">
        <f t="shared" si="204"/>
        <v>4.3940027869607544E-4</v>
      </c>
      <c r="AV89" s="5">
        <f t="shared" si="205"/>
        <v>1.5087277251514232E-4</v>
      </c>
      <c r="AW89" s="5">
        <f t="shared" si="206"/>
        <v>1.6927848273393479E-6</v>
      </c>
      <c r="AX89" s="5">
        <f t="shared" si="207"/>
        <v>8.0924554780764256E-4</v>
      </c>
      <c r="AY89" s="5">
        <f t="shared" si="208"/>
        <v>8.6640837427185563E-4</v>
      </c>
      <c r="AZ89" s="5">
        <f t="shared" si="209"/>
        <v>4.6380451090651692E-4</v>
      </c>
      <c r="BA89" s="5">
        <f t="shared" si="210"/>
        <v>1.6552211845676074E-4</v>
      </c>
      <c r="BB89" s="5">
        <f t="shared" si="211"/>
        <v>4.4303533688468316E-5</v>
      </c>
      <c r="BC89" s="5">
        <f t="shared" si="212"/>
        <v>9.4866021077321593E-6</v>
      </c>
      <c r="BD89" s="5">
        <f t="shared" si="213"/>
        <v>1.815812690734672E-4</v>
      </c>
      <c r="BE89" s="5">
        <f t="shared" si="214"/>
        <v>2.4939146222873588E-4</v>
      </c>
      <c r="BF89" s="5">
        <f t="shared" si="215"/>
        <v>1.7126243733714256E-4</v>
      </c>
      <c r="BG89" s="5">
        <f t="shared" si="216"/>
        <v>7.8406379487461252E-5</v>
      </c>
      <c r="BH89" s="5">
        <f t="shared" si="217"/>
        <v>2.6921666711845256E-5</v>
      </c>
      <c r="BI89" s="5">
        <f t="shared" si="218"/>
        <v>7.3950731385022917E-6</v>
      </c>
      <c r="BJ89" s="8">
        <f t="shared" si="219"/>
        <v>0.43712740106640607</v>
      </c>
      <c r="BK89" s="8">
        <f t="shared" si="220"/>
        <v>0.27065370658115395</v>
      </c>
      <c r="BL89" s="8">
        <f t="shared" si="221"/>
        <v>0.27464543222561988</v>
      </c>
      <c r="BM89" s="8">
        <f t="shared" si="222"/>
        <v>0.44108143184133308</v>
      </c>
      <c r="BN89" s="8">
        <f t="shared" si="223"/>
        <v>0.55823558249591176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1.6361000000000001</v>
      </c>
      <c r="F90">
        <f>VLOOKUP(B90,home!$B$2:$E$405,3,FALSE)</f>
        <v>1.0526</v>
      </c>
      <c r="G90">
        <f>VLOOKUP(C90,away!$B$2:$E$405,4,FALSE)</f>
        <v>1.0427</v>
      </c>
      <c r="H90">
        <f>VLOOKUP(A90,away!$A$2:$E$405,3,FALSE)</f>
        <v>1.4240999999999999</v>
      </c>
      <c r="I90">
        <f>VLOOKUP(C90,away!$B$2:$E$405,3,FALSE)</f>
        <v>1.0739000000000001</v>
      </c>
      <c r="J90">
        <f>VLOOKUP(B90,home!$B$2:$E$405,4,FALSE)</f>
        <v>0.93630000000000002</v>
      </c>
      <c r="K90" s="3">
        <f t="shared" si="168"/>
        <v>1.795695043322</v>
      </c>
      <c r="L90" s="3">
        <f t="shared" si="169"/>
        <v>1.4319219689370002</v>
      </c>
      <c r="M90" s="5">
        <f t="shared" si="170"/>
        <v>3.9651876228556343E-2</v>
      </c>
      <c r="N90" s="5">
        <f t="shared" si="171"/>
        <v>7.1202677602036066E-2</v>
      </c>
      <c r="O90" s="5">
        <f t="shared" si="172"/>
        <v>5.677839268124063E-2</v>
      </c>
      <c r="P90" s="5">
        <f t="shared" si="173"/>
        <v>0.10195667830549392</v>
      </c>
      <c r="Q90" s="5">
        <f t="shared" si="174"/>
        <v>6.3929147620615287E-2</v>
      </c>
      <c r="R90" s="5">
        <f t="shared" si="175"/>
        <v>4.0651113920600133E-2</v>
      </c>
      <c r="S90" s="5">
        <f t="shared" si="176"/>
        <v>6.5540178926032935E-2</v>
      </c>
      <c r="T90" s="5">
        <f t="shared" si="177"/>
        <v>9.1541550933375571E-2</v>
      </c>
      <c r="U90" s="5">
        <f t="shared" si="178"/>
        <v>7.2997003772739613E-2</v>
      </c>
      <c r="V90" s="5">
        <f t="shared" si="179"/>
        <v>1.8724794033645933E-2</v>
      </c>
      <c r="W90" s="5">
        <f t="shared" si="180"/>
        <v>3.8265751168713093E-2</v>
      </c>
      <c r="X90" s="5">
        <f t="shared" si="181"/>
        <v>5.4793569756356963E-2</v>
      </c>
      <c r="Y90" s="5">
        <f t="shared" si="182"/>
        <v>3.9230058145304773E-2</v>
      </c>
      <c r="Z90" s="5">
        <f t="shared" si="183"/>
        <v>1.9403074361556007E-2</v>
      </c>
      <c r="AA90" s="5">
        <f t="shared" si="184"/>
        <v>3.4842004456254301E-2</v>
      </c>
      <c r="AB90" s="5">
        <f t="shared" si="185"/>
        <v>3.1282807350749446E-2</v>
      </c>
      <c r="AC90" s="5">
        <f t="shared" si="186"/>
        <v>3.0091857927175623E-3</v>
      </c>
      <c r="AD90" s="5">
        <f t="shared" si="187"/>
        <v>1.7178404925662784E-2</v>
      </c>
      <c r="AE90" s="5">
        <f t="shared" si="188"/>
        <v>2.4598135404352118E-2</v>
      </c>
      <c r="AF90" s="5">
        <f t="shared" si="189"/>
        <v>1.7611305240189414E-2</v>
      </c>
      <c r="AG90" s="5">
        <f t="shared" si="190"/>
        <v>8.406004958360842E-3</v>
      </c>
      <c r="AH90" s="5">
        <f t="shared" si="191"/>
        <v>6.9459221108075803E-3</v>
      </c>
      <c r="AI90" s="5">
        <f t="shared" si="192"/>
        <v>1.2472757905677855E-2</v>
      </c>
      <c r="AJ90" s="5">
        <f t="shared" si="193"/>
        <v>1.119863477389051E-2</v>
      </c>
      <c r="AK90" s="5">
        <f t="shared" si="194"/>
        <v>6.7031109851495236E-3</v>
      </c>
      <c r="AL90" s="5">
        <f t="shared" si="195"/>
        <v>3.0950019722760251E-4</v>
      </c>
      <c r="AM90" s="5">
        <f t="shared" si="196"/>
        <v>6.1694353154381739E-3</v>
      </c>
      <c r="AN90" s="5">
        <f t="shared" si="197"/>
        <v>8.8341499641116927E-3</v>
      </c>
      <c r="AO90" s="5">
        <f t="shared" si="198"/>
        <v>6.3249067052477742E-3</v>
      </c>
      <c r="AP90" s="5">
        <f t="shared" si="199"/>
        <v>3.0189242875737414E-3</v>
      </c>
      <c r="AQ90" s="5">
        <f t="shared" si="200"/>
        <v>1.0807160024835813E-3</v>
      </c>
      <c r="AR90" s="5">
        <f t="shared" si="201"/>
        <v>1.9892036929981256E-3</v>
      </c>
      <c r="AS90" s="5">
        <f t="shared" si="202"/>
        <v>3.5720032116745514E-3</v>
      </c>
      <c r="AT90" s="5">
        <f t="shared" si="203"/>
        <v>3.2071142309671292E-3</v>
      </c>
      <c r="AU90" s="5">
        <f t="shared" si="204"/>
        <v>1.9196663759717069E-3</v>
      </c>
      <c r="AV90" s="5">
        <f t="shared" si="205"/>
        <v>8.6178384904107537E-4</v>
      </c>
      <c r="AW90" s="5">
        <f t="shared" si="206"/>
        <v>2.2106010165917155E-5</v>
      </c>
      <c r="AX90" s="5">
        <f t="shared" si="207"/>
        <v>1.8464040693380054E-3</v>
      </c>
      <c r="AY90" s="5">
        <f t="shared" si="208"/>
        <v>2.6439065504197659E-3</v>
      </c>
      <c r="AZ90" s="5">
        <f t="shared" si="209"/>
        <v>1.8929339366812524E-3</v>
      </c>
      <c r="BA90" s="5">
        <f t="shared" si="210"/>
        <v>9.0351122989342826E-4</v>
      </c>
      <c r="BB90" s="5">
        <f t="shared" si="211"/>
        <v>3.234393948164223E-4</v>
      </c>
      <c r="BC90" s="5">
        <f t="shared" si="212"/>
        <v>9.2627995011464572E-5</v>
      </c>
      <c r="BD90" s="5">
        <f t="shared" si="213"/>
        <v>4.7473074478243785E-4</v>
      </c>
      <c r="BE90" s="5">
        <f t="shared" si="214"/>
        <v>8.5247164531838504E-4</v>
      </c>
      <c r="BF90" s="5">
        <f t="shared" si="215"/>
        <v>7.6538955403538723E-4</v>
      </c>
      <c r="BG90" s="5">
        <f t="shared" si="216"/>
        <v>4.5813540946392683E-4</v>
      </c>
      <c r="BH90" s="5">
        <f t="shared" si="217"/>
        <v>2.0566787098616712E-4</v>
      </c>
      <c r="BI90" s="5">
        <f t="shared" si="218"/>
        <v>7.3863355300089718E-5</v>
      </c>
      <c r="BJ90" s="8">
        <f t="shared" si="219"/>
        <v>0.45988756120598223</v>
      </c>
      <c r="BK90" s="8">
        <f t="shared" si="220"/>
        <v>0.23183612003409404</v>
      </c>
      <c r="BL90" s="8">
        <f t="shared" si="221"/>
        <v>0.28825177789764855</v>
      </c>
      <c r="BM90" s="8">
        <f t="shared" si="222"/>
        <v>0.62258684660048469</v>
      </c>
      <c r="BN90" s="8">
        <f t="shared" si="223"/>
        <v>0.37416988635854237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1.2639</v>
      </c>
      <c r="F91">
        <f>VLOOKUP(B91,home!$B$2:$E$405,3,FALSE)</f>
        <v>0.57140000000000002</v>
      </c>
      <c r="G91">
        <f>VLOOKUP(C91,away!$B$2:$E$405,4,FALSE)</f>
        <v>1.1868000000000001</v>
      </c>
      <c r="H91">
        <f>VLOOKUP(A91,away!$A$2:$E$405,3,FALSE)</f>
        <v>1.1528</v>
      </c>
      <c r="I91">
        <f>VLOOKUP(C91,away!$B$2:$E$405,3,FALSE)</f>
        <v>1.3011999999999999</v>
      </c>
      <c r="J91">
        <f>VLOOKUP(B91,home!$B$2:$E$405,4,FALSE)</f>
        <v>1.3011999999999999</v>
      </c>
      <c r="K91" s="3">
        <f t="shared" si="168"/>
        <v>0.85709801152800014</v>
      </c>
      <c r="L91" s="3">
        <f t="shared" si="169"/>
        <v>1.9518303960319998</v>
      </c>
      <c r="M91" s="5">
        <f t="shared" si="170"/>
        <v>6.0269542186430193E-2</v>
      </c>
      <c r="N91" s="5">
        <f t="shared" si="171"/>
        <v>5.1656904763692245E-2</v>
      </c>
      <c r="O91" s="5">
        <f t="shared" si="172"/>
        <v>0.11763592439440737</v>
      </c>
      <c r="P91" s="5">
        <f t="shared" si="173"/>
        <v>0.10082551688270473</v>
      </c>
      <c r="Q91" s="5">
        <f t="shared" si="174"/>
        <v>2.2137515177325946E-2</v>
      </c>
      <c r="R91" s="5">
        <f t="shared" si="175"/>
        <v>0.11480268644916328</v>
      </c>
      <c r="S91" s="5">
        <f t="shared" si="176"/>
        <v>4.2168002633979774E-2</v>
      </c>
      <c r="T91" s="5">
        <f t="shared" si="177"/>
        <v>4.3208675015724507E-2</v>
      </c>
      <c r="U91" s="5">
        <f t="shared" si="178"/>
        <v>9.8397154273650339E-2</v>
      </c>
      <c r="V91" s="5">
        <f t="shared" si="179"/>
        <v>7.8381412479934642E-3</v>
      </c>
      <c r="W91" s="5">
        <f t="shared" si="180"/>
        <v>6.3246734128856643E-3</v>
      </c>
      <c r="X91" s="5">
        <f t="shared" si="181"/>
        <v>1.2344689812245686E-2</v>
      </c>
      <c r="Y91" s="5">
        <f t="shared" si="182"/>
        <v>1.2047370402563847E-2</v>
      </c>
      <c r="Z91" s="5">
        <f t="shared" si="183"/>
        <v>7.4691790985869311E-2</v>
      </c>
      <c r="AA91" s="5">
        <f t="shared" si="184"/>
        <v>6.4018185531453595E-2</v>
      </c>
      <c r="AB91" s="5">
        <f t="shared" si="185"/>
        <v>2.7434929760319728E-2</v>
      </c>
      <c r="AC91" s="5">
        <f t="shared" si="186"/>
        <v>8.1953153083113466E-4</v>
      </c>
      <c r="AD91" s="5">
        <f t="shared" si="187"/>
        <v>1.3552162514370778E-3</v>
      </c>
      <c r="AE91" s="5">
        <f t="shared" si="188"/>
        <v>2.6451522727514339E-3</v>
      </c>
      <c r="AF91" s="5">
        <f t="shared" si="189"/>
        <v>2.5814443040446883E-3</v>
      </c>
      <c r="AG91" s="5">
        <f t="shared" si="190"/>
        <v>1.6795138194326984E-3</v>
      </c>
      <c r="AH91" s="5">
        <f t="shared" si="191"/>
        <v>3.644642699507214E-2</v>
      </c>
      <c r="AI91" s="5">
        <f t="shared" si="192"/>
        <v>3.1238160104776758E-2</v>
      </c>
      <c r="AJ91" s="5">
        <f t="shared" si="193"/>
        <v>1.338708245479873E-2</v>
      </c>
      <c r="AK91" s="5">
        <f t="shared" si="194"/>
        <v>3.8246805840564569E-3</v>
      </c>
      <c r="AL91" s="5">
        <f t="shared" si="195"/>
        <v>5.4840098132570636E-5</v>
      </c>
      <c r="AM91" s="5">
        <f t="shared" si="196"/>
        <v>2.3231063085942999E-4</v>
      </c>
      <c r="AN91" s="5">
        <f t="shared" si="197"/>
        <v>4.5343095063280495E-4</v>
      </c>
      <c r="AO91" s="5">
        <f t="shared" si="198"/>
        <v>4.4251015597339698E-4</v>
      </c>
      <c r="AP91" s="5">
        <f t="shared" si="199"/>
        <v>2.8790159099391257E-4</v>
      </c>
      <c r="AQ91" s="5">
        <f t="shared" si="200"/>
        <v>1.4048376909197273E-4</v>
      </c>
      <c r="AR91" s="5">
        <f t="shared" si="201"/>
        <v>1.4227448807148607E-2</v>
      </c>
      <c r="AS91" s="5">
        <f t="shared" si="202"/>
        <v>1.219431808172349E-2</v>
      </c>
      <c r="AT91" s="5">
        <f t="shared" si="203"/>
        <v>5.2258628898925689E-3</v>
      </c>
      <c r="AU91" s="5">
        <f t="shared" si="204"/>
        <v>1.4930255638149633E-3</v>
      </c>
      <c r="AV91" s="5">
        <f t="shared" si="205"/>
        <v>3.1991731047656895E-4</v>
      </c>
      <c r="AW91" s="5">
        <f t="shared" si="206"/>
        <v>2.5484040526414152E-6</v>
      </c>
      <c r="AX91" s="5">
        <f t="shared" si="207"/>
        <v>3.3185496627738779E-5</v>
      </c>
      <c r="AY91" s="5">
        <f t="shared" si="208"/>
        <v>6.4772461025437982E-5</v>
      </c>
      <c r="AZ91" s="5">
        <f t="shared" si="209"/>
        <v>6.3212429127623942E-5</v>
      </c>
      <c r="BA91" s="5">
        <f t="shared" si="210"/>
        <v>4.112664685943834E-5</v>
      </c>
      <c r="BB91" s="5">
        <f t="shared" si="211"/>
        <v>2.0068059856781422E-5</v>
      </c>
      <c r="BC91" s="5">
        <f t="shared" si="212"/>
        <v>7.833889843571113E-6</v>
      </c>
      <c r="BD91" s="5">
        <f t="shared" si="213"/>
        <v>4.628261173296986E-3</v>
      </c>
      <c r="BE91" s="5">
        <f t="shared" si="214"/>
        <v>3.9668734484650959E-3</v>
      </c>
      <c r="BF91" s="5">
        <f t="shared" si="215"/>
        <v>1.6999996723313269E-3</v>
      </c>
      <c r="BG91" s="5">
        <f t="shared" si="216"/>
        <v>4.8568877958447739E-4</v>
      </c>
      <c r="BH91" s="5">
        <f t="shared" si="217"/>
        <v>1.0407072180082915E-4</v>
      </c>
      <c r="BI91" s="5">
        <f t="shared" si="218"/>
        <v>1.7839761742754875E-5</v>
      </c>
      <c r="BJ91" s="8">
        <f t="shared" si="219"/>
        <v>0.1577679913129959</v>
      </c>
      <c r="BK91" s="8">
        <f t="shared" si="220"/>
        <v>0.21204034704109728</v>
      </c>
      <c r="BL91" s="8">
        <f t="shared" si="221"/>
        <v>0.5515485367579761</v>
      </c>
      <c r="BM91" s="8">
        <f t="shared" si="222"/>
        <v>0.52865835218724211</v>
      </c>
      <c r="BN91" s="8">
        <f t="shared" si="223"/>
        <v>0.46732808985372376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1.2639</v>
      </c>
      <c r="F92">
        <f>VLOOKUP(B92,home!$B$2:$E$405,3,FALSE)</f>
        <v>0.87909999999999999</v>
      </c>
      <c r="G92">
        <f>VLOOKUP(C92,away!$B$2:$E$405,4,FALSE)</f>
        <v>0.39560000000000001</v>
      </c>
      <c r="H92">
        <f>VLOOKUP(A92,away!$A$2:$E$405,3,FALSE)</f>
        <v>1.1528</v>
      </c>
      <c r="I92">
        <f>VLOOKUP(C92,away!$B$2:$E$405,3,FALSE)</f>
        <v>1.5421</v>
      </c>
      <c r="J92">
        <f>VLOOKUP(B92,home!$B$2:$E$405,4,FALSE)</f>
        <v>1.0602</v>
      </c>
      <c r="K92" s="3">
        <f t="shared" si="168"/>
        <v>0.43954898024399996</v>
      </c>
      <c r="L92" s="3">
        <f t="shared" si="169"/>
        <v>1.884752399376</v>
      </c>
      <c r="M92" s="5">
        <f t="shared" si="170"/>
        <v>9.7851781426352938E-2</v>
      </c>
      <c r="N92" s="5">
        <f t="shared" si="171"/>
        <v>4.30106507410122E-2</v>
      </c>
      <c r="O92" s="5">
        <f t="shared" si="172"/>
        <v>0.18442637982653456</v>
      </c>
      <c r="P92" s="5">
        <f t="shared" si="173"/>
        <v>8.1064427182845858E-2</v>
      </c>
      <c r="Q92" s="5">
        <f t="shared" si="174"/>
        <v>9.4526438364213768E-3</v>
      </c>
      <c r="R92" s="5">
        <f t="shared" si="175"/>
        <v>0.17379903094314531</v>
      </c>
      <c r="S92" s="5">
        <f t="shared" si="176"/>
        <v>1.6789273681820618E-2</v>
      </c>
      <c r="T92" s="5">
        <f t="shared" si="177"/>
        <v>1.7815893151141945E-2</v>
      </c>
      <c r="U92" s="5">
        <f t="shared" si="178"/>
        <v>7.6393186818454903E-2</v>
      </c>
      <c r="V92" s="5">
        <f t="shared" si="179"/>
        <v>1.5454358441055621E-3</v>
      </c>
      <c r="W92" s="5">
        <f t="shared" si="180"/>
        <v>1.3849666529695825E-3</v>
      </c>
      <c r="X92" s="5">
        <f t="shared" si="181"/>
        <v>2.6103192222401679E-3</v>
      </c>
      <c r="Y92" s="5">
        <f t="shared" si="182"/>
        <v>2.4599027086272263E-3</v>
      </c>
      <c r="Z92" s="5">
        <f t="shared" si="183"/>
        <v>0.1091893801931056</v>
      </c>
      <c r="AA92" s="5">
        <f t="shared" si="184"/>
        <v>4.7994080717353969E-2</v>
      </c>
      <c r="AB92" s="5">
        <f t="shared" si="185"/>
        <v>1.054787461853058E-2</v>
      </c>
      <c r="AC92" s="5">
        <f t="shared" si="186"/>
        <v>8.0018900540243266E-5</v>
      </c>
      <c r="AD92" s="5">
        <f t="shared" si="187"/>
        <v>1.5219016999618146E-4</v>
      </c>
      <c r="AE92" s="5">
        <f t="shared" si="188"/>
        <v>2.8684078806174424E-4</v>
      </c>
      <c r="AF92" s="5">
        <f t="shared" si="189"/>
        <v>2.7031193176913767E-4</v>
      </c>
      <c r="AG92" s="5">
        <f t="shared" si="190"/>
        <v>1.6982368732728129E-4</v>
      </c>
      <c r="AH92" s="5">
        <f t="shared" si="191"/>
        <v>5.1448736576333531E-2</v>
      </c>
      <c r="AI92" s="5">
        <f t="shared" si="192"/>
        <v>2.2614239696969581E-2</v>
      </c>
      <c r="AJ92" s="5">
        <f t="shared" si="193"/>
        <v>4.9700329988981813E-3</v>
      </c>
      <c r="AK92" s="5">
        <f t="shared" si="194"/>
        <v>7.2819097881490812E-4</v>
      </c>
      <c r="AL92" s="5">
        <f t="shared" si="195"/>
        <v>2.6516375038008171E-6</v>
      </c>
      <c r="AM92" s="5">
        <f t="shared" si="196"/>
        <v>1.3379006804996518E-5</v>
      </c>
      <c r="AN92" s="5">
        <f t="shared" si="197"/>
        <v>2.5216115176985012E-5</v>
      </c>
      <c r="AO92" s="5">
        <f t="shared" si="198"/>
        <v>2.3763066791382042E-5</v>
      </c>
      <c r="AP92" s="5">
        <f t="shared" si="199"/>
        <v>1.4929165717196485E-5</v>
      </c>
      <c r="AQ92" s="5">
        <f t="shared" si="200"/>
        <v>7.0344452265420006E-6</v>
      </c>
      <c r="AR92" s="5">
        <f t="shared" si="201"/>
        <v>1.9393625941421681E-2</v>
      </c>
      <c r="AS92" s="5">
        <f t="shared" si="202"/>
        <v>8.5244485057854816E-3</v>
      </c>
      <c r="AT92" s="5">
        <f t="shared" si="203"/>
        <v>1.8734563239302488E-3</v>
      </c>
      <c r="AU92" s="5">
        <f t="shared" si="204"/>
        <v>2.7449193890507123E-4</v>
      </c>
      <c r="AV92" s="5">
        <f t="shared" si="205"/>
        <v>3.0163162957730601E-5</v>
      </c>
      <c r="AW92" s="5">
        <f t="shared" si="206"/>
        <v>6.1020144790206267E-8</v>
      </c>
      <c r="AX92" s="5">
        <f t="shared" si="207"/>
        <v>9.8012146630229154E-7</v>
      </c>
      <c r="AY92" s="5">
        <f t="shared" si="208"/>
        <v>1.847286285293167E-6</v>
      </c>
      <c r="AZ92" s="5">
        <f t="shared" si="209"/>
        <v>1.7408386292703379E-6</v>
      </c>
      <c r="BA92" s="5">
        <f t="shared" si="210"/>
        <v>1.0936832611478989E-6</v>
      </c>
      <c r="BB92" s="5">
        <f t="shared" si="211"/>
        <v>5.1533053765146774E-7</v>
      </c>
      <c r="BC92" s="5">
        <f t="shared" si="212"/>
        <v>1.9425409346206561E-7</v>
      </c>
      <c r="BD92" s="5">
        <f t="shared" si="213"/>
        <v>6.0920305042825203E-3</v>
      </c>
      <c r="BE92" s="5">
        <f t="shared" si="214"/>
        <v>2.6777457957727221E-3</v>
      </c>
      <c r="BF92" s="5">
        <f t="shared" si="215"/>
        <v>5.8850021694227908E-4</v>
      </c>
      <c r="BG92" s="5">
        <f t="shared" si="216"/>
        <v>8.6224890076783836E-5</v>
      </c>
      <c r="BH92" s="5">
        <f t="shared" si="217"/>
        <v>9.4750156262253316E-6</v>
      </c>
      <c r="BI92" s="5">
        <f t="shared" si="218"/>
        <v>8.3294669126066228E-7</v>
      </c>
      <c r="BJ92" s="8">
        <f t="shared" si="219"/>
        <v>7.7704236203557084E-2</v>
      </c>
      <c r="BK92" s="8">
        <f t="shared" si="220"/>
        <v>0.19733543595945433</v>
      </c>
      <c r="BL92" s="8">
        <f t="shared" si="221"/>
        <v>0.6124727484174276</v>
      </c>
      <c r="BM92" s="8">
        <f t="shared" si="222"/>
        <v>0.40709510055109172</v>
      </c>
      <c r="BN92" s="8">
        <f t="shared" si="223"/>
        <v>0.5896049139563122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1.4975000000000001</v>
      </c>
      <c r="F93">
        <f>VLOOKUP(B93,home!$B$2:$E$405,3,FALSE)</f>
        <v>0.60099999999999998</v>
      </c>
      <c r="G93">
        <f>VLOOKUP(C93,away!$B$2:$E$405,4,FALSE)</f>
        <v>1.0894999999999999</v>
      </c>
      <c r="H93">
        <f>VLOOKUP(A93,away!$A$2:$E$405,3,FALSE)</f>
        <v>1.175</v>
      </c>
      <c r="I93">
        <f>VLOOKUP(C93,away!$B$2:$E$405,3,FALSE)</f>
        <v>0.89590000000000003</v>
      </c>
      <c r="J93">
        <f>VLOOKUP(B93,home!$B$2:$E$405,4,FALSE)</f>
        <v>1.2766</v>
      </c>
      <c r="K93" s="3">
        <f t="shared" si="168"/>
        <v>0.98054727624999993</v>
      </c>
      <c r="L93" s="3">
        <f t="shared" si="169"/>
        <v>1.3438544794999998</v>
      </c>
      <c r="M93" s="5">
        <f t="shared" si="170"/>
        <v>9.7841959936149581E-2</v>
      </c>
      <c r="N93" s="5">
        <f t="shared" si="171"/>
        <v>9.5938667318353099E-2</v>
      </c>
      <c r="O93" s="5">
        <f t="shared" si="172"/>
        <v>0.13148535614325413</v>
      </c>
      <c r="P93" s="5">
        <f t="shared" si="173"/>
        <v>0.12892760783302903</v>
      </c>
      <c r="Q93" s="5">
        <f t="shared" si="174"/>
        <v>4.7036199463033002E-2</v>
      </c>
      <c r="R93" s="5">
        <f t="shared" si="175"/>
        <v>8.8348592420882457E-2</v>
      </c>
      <c r="S93" s="5">
        <f t="shared" si="176"/>
        <v>4.2472391375834181E-2</v>
      </c>
      <c r="T93" s="5">
        <f t="shared" si="177"/>
        <v>6.3209807347052394E-2</v>
      </c>
      <c r="U93" s="5">
        <f t="shared" si="178"/>
        <v>8.6629971658817681E-2</v>
      </c>
      <c r="V93" s="5">
        <f t="shared" si="179"/>
        <v>6.2184906518952185E-3</v>
      </c>
      <c r="W93" s="5">
        <f t="shared" si="180"/>
        <v>1.5373739089542909E-2</v>
      </c>
      <c r="X93" s="5">
        <f t="shared" si="181"/>
        <v>2.0660068142146486E-2</v>
      </c>
      <c r="Y93" s="5">
        <f t="shared" si="182"/>
        <v>1.38820625597994E-2</v>
      </c>
      <c r="Z93" s="5">
        <f t="shared" si="183"/>
        <v>3.9575883894107544E-2</v>
      </c>
      <c r="AA93" s="5">
        <f t="shared" si="184"/>
        <v>3.8806025157553388E-2</v>
      </c>
      <c r="AB93" s="5">
        <f t="shared" si="185"/>
        <v>1.9025571135163975E-2</v>
      </c>
      <c r="AC93" s="5">
        <f t="shared" si="186"/>
        <v>5.1213656480058863E-4</v>
      </c>
      <c r="AD93" s="5">
        <f t="shared" si="187"/>
        <v>3.7686694975073627E-3</v>
      </c>
      <c r="AE93" s="5">
        <f t="shared" si="188"/>
        <v>5.0645433859802828E-3</v>
      </c>
      <c r="AF93" s="5">
        <f t="shared" si="189"/>
        <v>3.4030046579358506E-3</v>
      </c>
      <c r="AG93" s="5">
        <f t="shared" si="190"/>
        <v>1.5243810177754857E-3</v>
      </c>
      <c r="AH93" s="5">
        <f t="shared" si="191"/>
        <v>1.3296057212817075E-2</v>
      </c>
      <c r="AI93" s="5">
        <f t="shared" si="192"/>
        <v>1.3037412684891949E-2</v>
      </c>
      <c r="AJ93" s="5">
        <f t="shared" si="193"/>
        <v>6.3918997487589987E-3</v>
      </c>
      <c r="AK93" s="5">
        <f t="shared" si="194"/>
        <v>2.0891866295695651E-3</v>
      </c>
      <c r="AL93" s="5">
        <f t="shared" si="195"/>
        <v>2.6993957286487043E-5</v>
      </c>
      <c r="AM93" s="5">
        <f t="shared" si="196"/>
        <v>7.3907172217346014E-4</v>
      </c>
      <c r="AN93" s="5">
        <f t="shared" si="197"/>
        <v>9.9320484451458383E-4</v>
      </c>
      <c r="AO93" s="5">
        <f t="shared" si="198"/>
        <v>6.6736138968101228E-4</v>
      </c>
      <c r="AP93" s="5">
        <f t="shared" si="199"/>
        <v>2.9894553098939108E-4</v>
      </c>
      <c r="AQ93" s="5">
        <f t="shared" si="200"/>
        <v>1.0043482273664977E-4</v>
      </c>
      <c r="AR93" s="5">
        <f t="shared" si="201"/>
        <v>3.5735932090265017E-3</v>
      </c>
      <c r="AS93" s="5">
        <f t="shared" si="202"/>
        <v>3.5040770875364325E-3</v>
      </c>
      <c r="AT93" s="5">
        <f t="shared" si="203"/>
        <v>1.7179566219769407E-3</v>
      </c>
      <c r="AU93" s="5">
        <f t="shared" si="204"/>
        <v>5.6151256213171337E-4</v>
      </c>
      <c r="AV93" s="5">
        <f t="shared" si="205"/>
        <v>1.3764740334460258E-4</v>
      </c>
      <c r="AW93" s="5">
        <f t="shared" si="206"/>
        <v>9.8806345490583726E-7</v>
      </c>
      <c r="AX93" s="5">
        <f t="shared" si="207"/>
        <v>1.2078246068843046E-4</v>
      </c>
      <c r="AY93" s="5">
        <f t="shared" si="208"/>
        <v>1.6231405084117992E-4</v>
      </c>
      <c r="AZ93" s="5">
        <f t="shared" si="209"/>
        <v>1.0906323215435518E-4</v>
      </c>
      <c r="BA93" s="5">
        <f t="shared" si="210"/>
        <v>4.8855037693126207E-5</v>
      </c>
      <c r="BB93" s="5">
        <f t="shared" si="211"/>
        <v>1.6413515312512242E-5</v>
      </c>
      <c r="BC93" s="5">
        <f t="shared" si="212"/>
        <v>4.4114752154122836E-6</v>
      </c>
      <c r="BD93" s="5">
        <f t="shared" si="213"/>
        <v>8.0039820697684052E-4</v>
      </c>
      <c r="BE93" s="5">
        <f t="shared" si="214"/>
        <v>7.8482828176652461E-4</v>
      </c>
      <c r="BF93" s="5">
        <f t="shared" si="215"/>
        <v>3.847806170050666E-4</v>
      </c>
      <c r="BG93" s="5">
        <f t="shared" si="216"/>
        <v>1.2576519531937082E-4</v>
      </c>
      <c r="BH93" s="5">
        <f t="shared" si="217"/>
        <v>3.0829679929364573E-5</v>
      </c>
      <c r="BI93" s="5">
        <f t="shared" si="218"/>
        <v>6.0459917364795451E-6</v>
      </c>
      <c r="BJ93" s="8">
        <f t="shared" si="219"/>
        <v>0.27312200056112634</v>
      </c>
      <c r="BK93" s="8">
        <f t="shared" si="220"/>
        <v>0.27616189436983629</v>
      </c>
      <c r="BL93" s="8">
        <f t="shared" si="221"/>
        <v>0.41073750764845901</v>
      </c>
      <c r="BM93" s="8">
        <f t="shared" si="222"/>
        <v>0.40985757737144163</v>
      </c>
      <c r="BN93" s="8">
        <f t="shared" si="223"/>
        <v>0.58957838311470123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1.4975000000000001</v>
      </c>
      <c r="F94">
        <f>VLOOKUP(B94,home!$B$2:$E$405,3,FALSE)</f>
        <v>0.91379999999999995</v>
      </c>
      <c r="G94">
        <f>VLOOKUP(C94,away!$B$2:$E$405,4,FALSE)</f>
        <v>1.0192000000000001</v>
      </c>
      <c r="H94">
        <f>VLOOKUP(A94,away!$A$2:$E$405,3,FALSE)</f>
        <v>1.175</v>
      </c>
      <c r="I94">
        <f>VLOOKUP(C94,away!$B$2:$E$405,3,FALSE)</f>
        <v>0.98540000000000005</v>
      </c>
      <c r="J94">
        <f>VLOOKUP(B94,home!$B$2:$E$405,4,FALSE)</f>
        <v>1.2542</v>
      </c>
      <c r="K94" s="3">
        <f t="shared" si="168"/>
        <v>1.3946890776</v>
      </c>
      <c r="L94" s="3">
        <f t="shared" si="169"/>
        <v>1.4521691990000001</v>
      </c>
      <c r="M94" s="5">
        <f t="shared" si="170"/>
        <v>5.8026337504525266E-2</v>
      </c>
      <c r="N94" s="5">
        <f t="shared" si="171"/>
        <v>8.092869913069263E-2</v>
      </c>
      <c r="O94" s="5">
        <f t="shared" si="172"/>
        <v>8.4264060054850126E-2</v>
      </c>
      <c r="P94" s="5">
        <f t="shared" si="173"/>
        <v>0.11752216419272993</v>
      </c>
      <c r="Q94" s="5">
        <f t="shared" si="174"/>
        <v>5.6435186370976824E-2</v>
      </c>
      <c r="R94" s="5">
        <f t="shared" si="175"/>
        <v>6.1182836297169807E-2</v>
      </c>
      <c r="S94" s="5">
        <f t="shared" si="176"/>
        <v>5.9505130215507171E-2</v>
      </c>
      <c r="T94" s="5">
        <f t="shared" si="177"/>
        <v>8.1953439387757135E-2</v>
      </c>
      <c r="U94" s="5">
        <f t="shared" si="178"/>
        <v>8.5331033520251565E-2</v>
      </c>
      <c r="V94" s="5">
        <f t="shared" si="179"/>
        <v>1.339079992569703E-2</v>
      </c>
      <c r="W94" s="5">
        <f t="shared" si="180"/>
        <v>2.623651267464059E-2</v>
      </c>
      <c r="X94" s="5">
        <f t="shared" si="181"/>
        <v>3.8099855595286176E-2</v>
      </c>
      <c r="Y94" s="5">
        <f t="shared" si="182"/>
        <v>2.7663718390911203E-2</v>
      </c>
      <c r="Z94" s="5">
        <f t="shared" si="183"/>
        <v>2.9615943459403066E-2</v>
      </c>
      <c r="AA94" s="5">
        <f t="shared" si="184"/>
        <v>4.1305032865648621E-2</v>
      </c>
      <c r="AB94" s="5">
        <f t="shared" si="185"/>
        <v>2.8803839093814582E-2</v>
      </c>
      <c r="AC94" s="5">
        <f t="shared" si="186"/>
        <v>1.6950447150583072E-3</v>
      </c>
      <c r="AD94" s="5">
        <f t="shared" si="187"/>
        <v>9.147944415408801E-3</v>
      </c>
      <c r="AE94" s="5">
        <f t="shared" si="188"/>
        <v>1.3284363114220722E-2</v>
      </c>
      <c r="AF94" s="5">
        <f t="shared" si="189"/>
        <v>9.6455714714015275E-3</v>
      </c>
      <c r="AG94" s="5">
        <f t="shared" si="190"/>
        <v>4.6690005991741352E-3</v>
      </c>
      <c r="AH94" s="5">
        <f t="shared" si="191"/>
        <v>1.0751840222767668E-2</v>
      </c>
      <c r="AI94" s="5">
        <f t="shared" si="192"/>
        <v>1.4995474122794417E-2</v>
      </c>
      <c r="AJ94" s="5">
        <f t="shared" si="193"/>
        <v>1.0457011986247409E-2</v>
      </c>
      <c r="AK94" s="5">
        <f t="shared" si="194"/>
        <v>4.8614268005171815E-3</v>
      </c>
      <c r="AL94" s="5">
        <f t="shared" si="195"/>
        <v>1.3732062500175276E-4</v>
      </c>
      <c r="AM94" s="5">
        <f t="shared" si="196"/>
        <v>2.5517076317325142E-3</v>
      </c>
      <c r="AN94" s="5">
        <f t="shared" si="197"/>
        <v>3.7055112276551919E-3</v>
      </c>
      <c r="AO94" s="5">
        <f t="shared" si="198"/>
        <v>2.6905146356747739E-3</v>
      </c>
      <c r="AP94" s="5">
        <f t="shared" si="199"/>
        <v>1.3023608277952044E-3</v>
      </c>
      <c r="AQ94" s="5">
        <f t="shared" si="200"/>
        <v>4.7281207002708501E-4</v>
      </c>
      <c r="AR94" s="5">
        <f t="shared" si="201"/>
        <v>3.1226982408145004E-3</v>
      </c>
      <c r="AS94" s="5">
        <f t="shared" si="202"/>
        <v>4.3551931291047185E-3</v>
      </c>
      <c r="AT94" s="5">
        <f t="shared" si="203"/>
        <v>3.0370701440004593E-3</v>
      </c>
      <c r="AU94" s="5">
        <f t="shared" si="204"/>
        <v>1.4119228525808335E-3</v>
      </c>
      <c r="AV94" s="5">
        <f t="shared" si="205"/>
        <v>4.9229834522708093E-4</v>
      </c>
      <c r="AW94" s="5">
        <f t="shared" si="206"/>
        <v>7.7255230280587393E-6</v>
      </c>
      <c r="AX94" s="5">
        <f t="shared" si="207"/>
        <v>5.9313979386765013E-4</v>
      </c>
      <c r="AY94" s="5">
        <f t="shared" si="208"/>
        <v>8.6133933935581062E-4</v>
      </c>
      <c r="AZ94" s="5">
        <f t="shared" si="209"/>
        <v>6.2540522924975849E-4</v>
      </c>
      <c r="BA94" s="5">
        <f t="shared" si="210"/>
        <v>3.0273140360334436E-4</v>
      </c>
      <c r="BB94" s="5">
        <f t="shared" si="211"/>
        <v>1.0990430497070364E-4</v>
      </c>
      <c r="BC94" s="5">
        <f t="shared" si="212"/>
        <v>3.1919929303191681E-5</v>
      </c>
      <c r="BD94" s="5">
        <f t="shared" si="213"/>
        <v>7.5578103384704948E-4</v>
      </c>
      <c r="BE94" s="5">
        <f t="shared" si="214"/>
        <v>1.0540795529637159E-3</v>
      </c>
      <c r="BF94" s="5">
        <f t="shared" si="215"/>
        <v>7.3505661971999276E-4</v>
      </c>
      <c r="BG94" s="5">
        <f t="shared" si="216"/>
        <v>3.4172514631368358E-4</v>
      </c>
      <c r="BH94" s="5">
        <f t="shared" si="217"/>
        <v>1.1915008227623914E-4</v>
      </c>
      <c r="BI94" s="5">
        <f t="shared" si="218"/>
        <v>3.3235463669162407E-5</v>
      </c>
      <c r="BJ94" s="8">
        <f t="shared" si="219"/>
        <v>0.36131163754370493</v>
      </c>
      <c r="BK94" s="8">
        <f t="shared" si="220"/>
        <v>0.25113813651787531</v>
      </c>
      <c r="BL94" s="8">
        <f t="shared" si="221"/>
        <v>0.35741076557457879</v>
      </c>
      <c r="BM94" s="8">
        <f t="shared" si="222"/>
        <v>0.54026358572829003</v>
      </c>
      <c r="BN94" s="8">
        <f t="shared" si="223"/>
        <v>0.45835928355094463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1.4975000000000001</v>
      </c>
      <c r="F95">
        <f>VLOOKUP(B95,home!$B$2:$E$405,3,FALSE)</f>
        <v>0.59750000000000003</v>
      </c>
      <c r="G95">
        <f>VLOOKUP(C95,away!$B$2:$E$405,4,FALSE)</f>
        <v>1.0192000000000001</v>
      </c>
      <c r="H95">
        <f>VLOOKUP(A95,away!$A$2:$E$405,3,FALSE)</f>
        <v>1.175</v>
      </c>
      <c r="I95">
        <f>VLOOKUP(C95,away!$B$2:$E$405,3,FALSE)</f>
        <v>1.1646000000000001</v>
      </c>
      <c r="J95">
        <f>VLOOKUP(B95,home!$B$2:$E$405,4,FALSE)</f>
        <v>0.62709999999999999</v>
      </c>
      <c r="K95" s="3">
        <f t="shared" si="168"/>
        <v>0.91193557000000014</v>
      </c>
      <c r="L95" s="3">
        <f t="shared" si="169"/>
        <v>0.85812677550000005</v>
      </c>
      <c r="M95" s="5">
        <f t="shared" si="170"/>
        <v>0.17032236966108658</v>
      </c>
      <c r="N95" s="5">
        <f t="shared" si="171"/>
        <v>0.15532302726063371</v>
      </c>
      <c r="O95" s="5">
        <f t="shared" si="172"/>
        <v>0.14615818587278726</v>
      </c>
      <c r="P95" s="5">
        <f t="shared" si="173"/>
        <v>0.13328684854406619</v>
      </c>
      <c r="Q95" s="5">
        <f t="shared" si="174"/>
        <v>7.0822296699525777E-2</v>
      </c>
      <c r="R95" s="5">
        <f t="shared" si="175"/>
        <v>6.2711126377972298E-2</v>
      </c>
      <c r="S95" s="5">
        <f t="shared" si="176"/>
        <v>2.607611676340434E-2</v>
      </c>
      <c r="T95" s="5">
        <f t="shared" si="177"/>
        <v>6.0774509100268347E-2</v>
      </c>
      <c r="U95" s="5">
        <f t="shared" si="178"/>
        <v>5.7188506778838202E-2</v>
      </c>
      <c r="V95" s="5">
        <f t="shared" si="179"/>
        <v>2.2673366932085175E-3</v>
      </c>
      <c r="W95" s="5">
        <f t="shared" si="180"/>
        <v>2.1528457169797056E-2</v>
      </c>
      <c r="X95" s="5">
        <f t="shared" si="181"/>
        <v>1.8474145532607806E-2</v>
      </c>
      <c r="Y95" s="5">
        <f t="shared" si="182"/>
        <v>7.9265794680072332E-3</v>
      </c>
      <c r="Z95" s="5">
        <f t="shared" si="183"/>
        <v>1.7938032222234123E-2</v>
      </c>
      <c r="AA95" s="5">
        <f t="shared" si="184"/>
        <v>1.635832963926144E-2</v>
      </c>
      <c r="AB95" s="5">
        <f t="shared" si="185"/>
        <v>7.4588713319138885E-3</v>
      </c>
      <c r="AC95" s="5">
        <f t="shared" si="186"/>
        <v>1.1089491761542685E-4</v>
      </c>
      <c r="AD95" s="5">
        <f t="shared" si="187"/>
        <v>4.9081414650898663E-3</v>
      </c>
      <c r="AE95" s="5">
        <f t="shared" si="188"/>
        <v>4.2118076091354128E-3</v>
      </c>
      <c r="AF95" s="5">
        <f t="shared" si="189"/>
        <v>1.8071324413268682E-3</v>
      </c>
      <c r="AG95" s="5">
        <f t="shared" si="190"/>
        <v>5.1691624492575619E-4</v>
      </c>
      <c r="AH95" s="5">
        <f t="shared" si="191"/>
        <v>3.8482764374202167E-3</v>
      </c>
      <c r="AI95" s="5">
        <f t="shared" si="192"/>
        <v>3.5093801664763751E-3</v>
      </c>
      <c r="AJ95" s="5">
        <f t="shared" si="193"/>
        <v>1.600164301231164E-3</v>
      </c>
      <c r="AK95" s="5">
        <f t="shared" si="194"/>
        <v>4.8641558137896453E-4</v>
      </c>
      <c r="AL95" s="5">
        <f t="shared" si="195"/>
        <v>3.4712607904470864E-6</v>
      </c>
      <c r="AM95" s="5">
        <f t="shared" si="196"/>
        <v>8.9518175692147276E-4</v>
      </c>
      <c r="AN95" s="5">
        <f t="shared" si="197"/>
        <v>7.6817943455344826E-4</v>
      </c>
      <c r="AO95" s="5">
        <f t="shared" si="198"/>
        <v>3.2959767058938192E-4</v>
      </c>
      <c r="AP95" s="5">
        <f t="shared" si="199"/>
        <v>9.4278862091725841E-5</v>
      </c>
      <c r="AQ95" s="5">
        <f t="shared" si="200"/>
        <v>2.0225803981145473E-5</v>
      </c>
      <c r="AR95" s="5">
        <f t="shared" si="201"/>
        <v>6.6046181009520781E-4</v>
      </c>
      <c r="AS95" s="5">
        <f t="shared" si="202"/>
        <v>6.0229861725240514E-4</v>
      </c>
      <c r="AT95" s="5">
        <f t="shared" si="203"/>
        <v>2.7462876641714195E-4</v>
      </c>
      <c r="AU95" s="5">
        <f t="shared" si="204"/>
        <v>8.3481246880337756E-5</v>
      </c>
      <c r="AV95" s="5">
        <f t="shared" si="205"/>
        <v>1.9032379614532886E-5</v>
      </c>
      <c r="AW95" s="5">
        <f t="shared" si="206"/>
        <v>7.5457141809955874E-8</v>
      </c>
      <c r="AX95" s="5">
        <f t="shared" si="207"/>
        <v>1.3605801429196411E-4</v>
      </c>
      <c r="AY95" s="5">
        <f t="shared" si="208"/>
        <v>1.1675502508529609E-4</v>
      </c>
      <c r="AZ95" s="5">
        <f t="shared" si="209"/>
        <v>5.0095306599933376E-5</v>
      </c>
      <c r="BA95" s="5">
        <f t="shared" si="210"/>
        <v>1.43293746400949E-5</v>
      </c>
      <c r="BB95" s="5">
        <f t="shared" si="211"/>
        <v>3.0741050137090278E-6</v>
      </c>
      <c r="BC95" s="5">
        <f t="shared" si="212"/>
        <v>5.2759436459250243E-7</v>
      </c>
      <c r="BD95" s="5">
        <f t="shared" si="213"/>
        <v>9.4459993906315632E-5</v>
      </c>
      <c r="BE95" s="5">
        <f t="shared" si="214"/>
        <v>8.6141428385152479E-5</v>
      </c>
      <c r="BF95" s="5">
        <f t="shared" si="215"/>
        <v>3.9277716297514104E-5</v>
      </c>
      <c r="BG95" s="5">
        <f t="shared" si="216"/>
        <v>1.1939582200023941E-5</v>
      </c>
      <c r="BH95" s="5">
        <f t="shared" si="217"/>
        <v>2.7220324247851718E-6</v>
      </c>
      <c r="BI95" s="5">
        <f t="shared" si="218"/>
        <v>4.9646363817098975E-7</v>
      </c>
      <c r="BJ95" s="8">
        <f t="shared" si="219"/>
        <v>0.3487213159394506</v>
      </c>
      <c r="BK95" s="8">
        <f t="shared" si="220"/>
        <v>0.33218379286525668</v>
      </c>
      <c r="BL95" s="8">
        <f t="shared" si="221"/>
        <v>0.30119419652439139</v>
      </c>
      <c r="BM95" s="8">
        <f t="shared" si="222"/>
        <v>0.26129680356731766</v>
      </c>
      <c r="BN95" s="8">
        <f t="shared" si="223"/>
        <v>0.7386238544160717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1.4975000000000001</v>
      </c>
      <c r="F96">
        <f>VLOOKUP(B96,home!$B$2:$E$405,3,FALSE)</f>
        <v>0.91379999999999995</v>
      </c>
      <c r="G96">
        <f>VLOOKUP(C96,away!$B$2:$E$405,4,FALSE)</f>
        <v>0.63260000000000005</v>
      </c>
      <c r="H96">
        <f>VLOOKUP(A96,away!$A$2:$E$405,3,FALSE)</f>
        <v>1.175</v>
      </c>
      <c r="I96">
        <f>VLOOKUP(C96,away!$B$2:$E$405,3,FALSE)</f>
        <v>1.3886000000000001</v>
      </c>
      <c r="J96">
        <f>VLOOKUP(B96,home!$B$2:$E$405,4,FALSE)</f>
        <v>1.075</v>
      </c>
      <c r="K96" s="3">
        <f t="shared" si="168"/>
        <v>0.86565964530000006</v>
      </c>
      <c r="L96" s="3">
        <f t="shared" si="169"/>
        <v>1.7539753750000002</v>
      </c>
      <c r="M96" s="5">
        <f t="shared" si="170"/>
        <v>7.2829439244100749E-2</v>
      </c>
      <c r="N96" s="5">
        <f t="shared" si="171"/>
        <v>6.304550654344615E-2</v>
      </c>
      <c r="O96" s="5">
        <f t="shared" si="172"/>
        <v>0.1277410430092113</v>
      </c>
      <c r="P96" s="5">
        <f t="shared" si="173"/>
        <v>0.1105802659816059</v>
      </c>
      <c r="Q96" s="5">
        <f t="shared" si="174"/>
        <v>2.7287975416079215E-2</v>
      </c>
      <c r="R96" s="5">
        <f t="shared" si="175"/>
        <v>0.11202732190748632</v>
      </c>
      <c r="S96" s="5">
        <f t="shared" si="176"/>
        <v>4.1974767866804617E-2</v>
      </c>
      <c r="T96" s="5">
        <f t="shared" si="177"/>
        <v>4.7862436913408316E-2</v>
      </c>
      <c r="U96" s="5">
        <f t="shared" si="178"/>
        <v>9.6977531746343534E-2</v>
      </c>
      <c r="V96" s="5">
        <f t="shared" si="179"/>
        <v>7.0813564822787001E-3</v>
      </c>
      <c r="W96" s="5">
        <f t="shared" si="180"/>
        <v>7.8740330398794182E-3</v>
      </c>
      <c r="X96" s="5">
        <f t="shared" si="181"/>
        <v>1.3810860053884891E-2</v>
      </c>
      <c r="Y96" s="5">
        <f t="shared" si="182"/>
        <v>1.2111954221042642E-2</v>
      </c>
      <c r="Z96" s="5">
        <f t="shared" si="183"/>
        <v>6.5497721317643004E-2</v>
      </c>
      <c r="AA96" s="5">
        <f t="shared" si="184"/>
        <v>5.6698734203789097E-2</v>
      </c>
      <c r="AB96" s="5">
        <f t="shared" si="185"/>
        <v>2.4540903069905525E-2</v>
      </c>
      <c r="AC96" s="5">
        <f t="shared" si="186"/>
        <v>6.7199669825171015E-4</v>
      </c>
      <c r="AD96" s="5">
        <f t="shared" si="187"/>
        <v>1.7040581620956243E-3</v>
      </c>
      <c r="AE96" s="5">
        <f t="shared" si="188"/>
        <v>2.9888760538834829E-3</v>
      </c>
      <c r="AF96" s="5">
        <f t="shared" si="189"/>
        <v>2.6212074987194025E-3</v>
      </c>
      <c r="AG96" s="5">
        <f t="shared" si="190"/>
        <v>1.5325111351730586E-3</v>
      </c>
      <c r="AH96" s="5">
        <f t="shared" si="191"/>
        <v>2.8720347577439596E-2</v>
      </c>
      <c r="AI96" s="5">
        <f t="shared" si="192"/>
        <v>2.4862045896779074E-2</v>
      </c>
      <c r="AJ96" s="5">
        <f t="shared" si="193"/>
        <v>1.0761034916219048E-2</v>
      </c>
      <c r="AK96" s="5">
        <f t="shared" si="194"/>
        <v>3.1051312228783656E-3</v>
      </c>
      <c r="AL96" s="5">
        <f t="shared" si="195"/>
        <v>4.0812931914729374E-5</v>
      </c>
      <c r="AM96" s="5">
        <f t="shared" si="196"/>
        <v>2.9502687683405376E-4</v>
      </c>
      <c r="AN96" s="5">
        <f t="shared" si="197"/>
        <v>5.1746987693008823E-4</v>
      </c>
      <c r="AO96" s="5">
        <f t="shared" si="198"/>
        <v>4.5381471071982785E-4</v>
      </c>
      <c r="AP96" s="5">
        <f t="shared" si="199"/>
        <v>2.6532660913844219E-4</v>
      </c>
      <c r="AQ96" s="5">
        <f t="shared" si="200"/>
        <v>1.1634408469026937E-4</v>
      </c>
      <c r="AR96" s="5">
        <f t="shared" si="201"/>
        <v>1.0074956482453986E-2</v>
      </c>
      <c r="AS96" s="5">
        <f t="shared" si="202"/>
        <v>8.7214832550140519E-3</v>
      </c>
      <c r="AT96" s="5">
        <f t="shared" si="203"/>
        <v>3.7749180505126773E-3</v>
      </c>
      <c r="AU96" s="5">
        <f t="shared" si="204"/>
        <v>1.0892647402144574E-3</v>
      </c>
      <c r="AV96" s="5">
        <f t="shared" si="205"/>
        <v>2.357331321629609E-4</v>
      </c>
      <c r="AW96" s="5">
        <f t="shared" si="206"/>
        <v>1.7213372143728383E-6</v>
      </c>
      <c r="AX96" s="5">
        <f t="shared" si="207"/>
        <v>4.256547692568894E-5</v>
      </c>
      <c r="AY96" s="5">
        <f t="shared" si="208"/>
        <v>7.4658798352789099E-5</v>
      </c>
      <c r="AZ96" s="5">
        <f t="shared" si="209"/>
        <v>6.5474846918941353E-5</v>
      </c>
      <c r="BA96" s="5">
        <f t="shared" si="210"/>
        <v>3.8280423059239251E-5</v>
      </c>
      <c r="BB96" s="5">
        <f t="shared" si="211"/>
        <v>1.678572984762195E-5</v>
      </c>
      <c r="BC96" s="5">
        <f t="shared" si="212"/>
        <v>5.8883513608262772E-6</v>
      </c>
      <c r="BD96" s="5">
        <f t="shared" si="213"/>
        <v>2.9452042624034847E-3</v>
      </c>
      <c r="BE96" s="5">
        <f t="shared" si="214"/>
        <v>2.5495444771282487E-3</v>
      </c>
      <c r="BF96" s="5">
        <f t="shared" si="215"/>
        <v>1.103518883873707E-3</v>
      </c>
      <c r="BG96" s="5">
        <f t="shared" si="216"/>
        <v>3.1842392186532173E-4</v>
      </c>
      <c r="BH96" s="5">
        <f t="shared" si="217"/>
        <v>6.8911684814242319E-5</v>
      </c>
      <c r="BI96" s="5">
        <f t="shared" si="218"/>
        <v>1.1930812926664487E-5</v>
      </c>
      <c r="BJ96" s="8">
        <f t="shared" si="219"/>
        <v>0.18273105482238999</v>
      </c>
      <c r="BK96" s="8">
        <f t="shared" si="220"/>
        <v>0.23325329800330921</v>
      </c>
      <c r="BL96" s="8">
        <f t="shared" si="221"/>
        <v>0.51632798325342177</v>
      </c>
      <c r="BM96" s="8">
        <f t="shared" si="222"/>
        <v>0.48422556783369575</v>
      </c>
      <c r="BN96" s="8">
        <f t="shared" si="223"/>
        <v>0.51351155210192956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1.4975000000000001</v>
      </c>
      <c r="F97">
        <f>VLOOKUP(B97,home!$B$2:$E$405,3,FALSE)</f>
        <v>0.66779999999999995</v>
      </c>
      <c r="G97">
        <f>VLOOKUP(C97,away!$B$2:$E$405,4,FALSE)</f>
        <v>1.2301</v>
      </c>
      <c r="H97">
        <f>VLOOKUP(A97,away!$A$2:$E$405,3,FALSE)</f>
        <v>1.175</v>
      </c>
      <c r="I97">
        <f>VLOOKUP(C97,away!$B$2:$E$405,3,FALSE)</f>
        <v>0.94059999999999999</v>
      </c>
      <c r="J97">
        <f>VLOOKUP(B97,home!$B$2:$E$405,4,FALSE)</f>
        <v>1.0302</v>
      </c>
      <c r="K97" s="3">
        <f t="shared" si="168"/>
        <v>1.23013751805</v>
      </c>
      <c r="L97" s="3">
        <f t="shared" si="169"/>
        <v>1.138582191</v>
      </c>
      <c r="M97" s="5">
        <f t="shared" si="170"/>
        <v>9.3600485452846965E-2</v>
      </c>
      <c r="N97" s="5">
        <f t="shared" si="171"/>
        <v>0.11514146886324031</v>
      </c>
      <c r="O97" s="5">
        <f t="shared" si="172"/>
        <v>0.10657184580556613</v>
      </c>
      <c r="P97" s="5">
        <f t="shared" si="173"/>
        <v>0.13109802589326641</v>
      </c>
      <c r="Q97" s="5">
        <f t="shared" si="174"/>
        <v>7.0819920366028924E-2</v>
      </c>
      <c r="R97" s="5">
        <f t="shared" si="175"/>
        <v>6.0670402848107832E-2</v>
      </c>
      <c r="S97" s="5">
        <f t="shared" si="176"/>
        <v>4.590438903698231E-2</v>
      </c>
      <c r="T97" s="5">
        <f t="shared" si="177"/>
        <v>8.0634300096798728E-2</v>
      </c>
      <c r="U97" s="5">
        <f t="shared" si="178"/>
        <v>7.4632938778665017E-2</v>
      </c>
      <c r="V97" s="5">
        <f t="shared" si="179"/>
        <v>7.1438076575842755E-3</v>
      </c>
      <c r="W97" s="5">
        <f t="shared" si="180"/>
        <v>2.9039413689188498E-2</v>
      </c>
      <c r="X97" s="5">
        <f t="shared" si="181"/>
        <v>3.3063759263591633E-2</v>
      </c>
      <c r="Y97" s="5">
        <f t="shared" si="182"/>
        <v>1.8822903732518357E-2</v>
      </c>
      <c r="Z97" s="5">
        <f t="shared" si="183"/>
        <v>2.3026080067883748E-2</v>
      </c>
      <c r="AA97" s="5">
        <f t="shared" si="184"/>
        <v>2.832524498512709E-2</v>
      </c>
      <c r="AB97" s="5">
        <f t="shared" si="185"/>
        <v>1.742197328208123E-2</v>
      </c>
      <c r="AC97" s="5">
        <f t="shared" si="186"/>
        <v>6.2535672006630344E-4</v>
      </c>
      <c r="AD97" s="5">
        <f t="shared" si="187"/>
        <v>8.9306180703113778E-3</v>
      </c>
      <c r="AE97" s="5">
        <f t="shared" si="188"/>
        <v>1.016824268947932E-2</v>
      </c>
      <c r="AF97" s="5">
        <f t="shared" si="189"/>
        <v>5.78869002000355E-3</v>
      </c>
      <c r="AG97" s="5">
        <f t="shared" si="190"/>
        <v>2.196966455331825E-3</v>
      </c>
      <c r="AH97" s="5">
        <f t="shared" si="191"/>
        <v>6.5542711734581302E-3</v>
      </c>
      <c r="AI97" s="5">
        <f t="shared" si="192"/>
        <v>8.0626548739444453E-3</v>
      </c>
      <c r="AJ97" s="5">
        <f t="shared" si="193"/>
        <v>4.9590871277638794E-3</v>
      </c>
      <c r="AK97" s="5">
        <f t="shared" si="194"/>
        <v>2.0334530437137216E-3</v>
      </c>
      <c r="AL97" s="5">
        <f t="shared" si="195"/>
        <v>3.5035301829104657E-5</v>
      </c>
      <c r="AM97" s="5">
        <f t="shared" si="196"/>
        <v>2.1971776695330638E-3</v>
      </c>
      <c r="AN97" s="5">
        <f t="shared" si="197"/>
        <v>2.5016673649932296E-3</v>
      </c>
      <c r="AO97" s="5">
        <f t="shared" si="198"/>
        <v>1.4241769547935941E-3</v>
      </c>
      <c r="AP97" s="5">
        <f t="shared" si="199"/>
        <v>5.4051417252019938E-4</v>
      </c>
      <c r="AQ97" s="5">
        <f t="shared" si="200"/>
        <v>1.5385495270365024E-4</v>
      </c>
      <c r="AR97" s="5">
        <f t="shared" si="201"/>
        <v>1.4925152866168182E-3</v>
      </c>
      <c r="AS97" s="5">
        <f t="shared" si="202"/>
        <v>1.8359990503304972E-3</v>
      </c>
      <c r="AT97" s="5">
        <f t="shared" si="203"/>
        <v>1.1292656574578579E-3</v>
      </c>
      <c r="AU97" s="5">
        <f t="shared" si="204"/>
        <v>4.630506843614371E-4</v>
      </c>
      <c r="AV97" s="5">
        <f t="shared" si="205"/>
        <v>1.4240400489793294E-4</v>
      </c>
      <c r="AW97" s="5">
        <f t="shared" si="206"/>
        <v>1.3630802127161224E-6</v>
      </c>
      <c r="AX97" s="5">
        <f t="shared" si="207"/>
        <v>4.50471780852381E-4</v>
      </c>
      <c r="AY97" s="5">
        <f t="shared" si="208"/>
        <v>5.128991472265758E-4</v>
      </c>
      <c r="AZ97" s="5">
        <f t="shared" si="209"/>
        <v>2.919889174056332E-4</v>
      </c>
      <c r="BA97" s="5">
        <f t="shared" si="210"/>
        <v>1.1081779377580795E-4</v>
      </c>
      <c r="BB97" s="5">
        <f t="shared" si="211"/>
        <v>3.1543791609761404E-5</v>
      </c>
      <c r="BC97" s="5">
        <f t="shared" si="212"/>
        <v>7.1830398726979046E-6</v>
      </c>
      <c r="BD97" s="5">
        <f t="shared" si="213"/>
        <v>2.8322522085619473E-4</v>
      </c>
      <c r="BE97" s="5">
        <f t="shared" si="214"/>
        <v>3.4840597023320252E-4</v>
      </c>
      <c r="BF97" s="5">
        <f t="shared" si="215"/>
        <v>2.1429362774823705E-4</v>
      </c>
      <c r="BG97" s="5">
        <f t="shared" si="216"/>
        <v>8.787021045738234E-5</v>
      </c>
      <c r="BH97" s="5">
        <f t="shared" si="217"/>
        <v>2.7023110650643852E-5</v>
      </c>
      <c r="BI97" s="5">
        <f t="shared" si="218"/>
        <v>6.6484284531547092E-6</v>
      </c>
      <c r="BJ97" s="8">
        <f t="shared" si="219"/>
        <v>0.38282857883177912</v>
      </c>
      <c r="BK97" s="8">
        <f t="shared" si="220"/>
        <v>0.27891999920980193</v>
      </c>
      <c r="BL97" s="8">
        <f t="shared" si="221"/>
        <v>0.31526257317049083</v>
      </c>
      <c r="BM97" s="8">
        <f t="shared" si="222"/>
        <v>0.42162354598388518</v>
      </c>
      <c r="BN97" s="8">
        <f t="shared" si="223"/>
        <v>0.57790214922905658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1.3382000000000001</v>
      </c>
      <c r="F98">
        <f>VLOOKUP(B98,home!$B$2:$E$405,3,FALSE)</f>
        <v>0.39560000000000001</v>
      </c>
      <c r="G98">
        <f>VLOOKUP(C98,away!$B$2:$E$405,4,FALSE)</f>
        <v>0.95479999999999998</v>
      </c>
      <c r="H98">
        <f>VLOOKUP(A98,away!$A$2:$E$405,3,FALSE)</f>
        <v>1.3237000000000001</v>
      </c>
      <c r="I98">
        <f>VLOOKUP(C98,away!$B$2:$E$405,3,FALSE)</f>
        <v>1.2171000000000001</v>
      </c>
      <c r="J98">
        <f>VLOOKUP(B98,home!$B$2:$E$405,4,FALSE)</f>
        <v>1.0665</v>
      </c>
      <c r="K98" s="3">
        <f t="shared" si="168"/>
        <v>0.50546340521599997</v>
      </c>
      <c r="L98" s="3">
        <f t="shared" si="169"/>
        <v>1.7182117754550001</v>
      </c>
      <c r="M98" s="5">
        <f t="shared" si="170"/>
        <v>0.10821068331882887</v>
      </c>
      <c r="N98" s="5">
        <f t="shared" si="171"/>
        <v>5.4696540471085443E-2</v>
      </c>
      <c r="O98" s="5">
        <f t="shared" si="172"/>
        <v>0.18592887030844371</v>
      </c>
      <c r="P98" s="5">
        <f t="shared" si="173"/>
        <v>9.3980239914069993E-2</v>
      </c>
      <c r="Q98" s="5">
        <f t="shared" si="174"/>
        <v>1.3823549800024801E-2</v>
      </c>
      <c r="R98" s="5">
        <f t="shared" si="175"/>
        <v>0.15973258718050681</v>
      </c>
      <c r="S98" s="5">
        <f t="shared" si="176"/>
        <v>2.040529923529584E-2</v>
      </c>
      <c r="T98" s="5">
        <f t="shared" si="177"/>
        <v>2.3751786044991226E-2</v>
      </c>
      <c r="U98" s="5">
        <f t="shared" si="178"/>
        <v>8.0738977440220558E-2</v>
      </c>
      <c r="V98" s="5">
        <f t="shared" si="179"/>
        <v>1.9690959019691557E-3</v>
      </c>
      <c r="W98" s="5">
        <f t="shared" si="180"/>
        <v>2.3290995180311642E-3</v>
      </c>
      <c r="X98" s="5">
        <f t="shared" si="181"/>
        <v>4.0018862180877125E-3</v>
      </c>
      <c r="Y98" s="5">
        <f t="shared" si="182"/>
        <v>3.4380440119746928E-3</v>
      </c>
      <c r="Z98" s="5">
        <f t="shared" si="183"/>
        <v>9.1484804072479706E-2</v>
      </c>
      <c r="AA98" s="5">
        <f t="shared" si="184"/>
        <v>4.624222059199417E-2</v>
      </c>
      <c r="AB98" s="5">
        <f t="shared" si="185"/>
        <v>1.1686875142589403E-2</v>
      </c>
      <c r="AC98" s="5">
        <f t="shared" si="186"/>
        <v>1.0688414697444272E-4</v>
      </c>
      <c r="AD98" s="5">
        <f t="shared" si="187"/>
        <v>2.9431864336774407E-4</v>
      </c>
      <c r="AE98" s="5">
        <f t="shared" si="188"/>
        <v>5.0570175877039851E-4</v>
      </c>
      <c r="AF98" s="5">
        <f t="shared" si="189"/>
        <v>4.3445135839380143E-4</v>
      </c>
      <c r="AG98" s="5">
        <f t="shared" si="190"/>
        <v>2.4882647995154997E-4</v>
      </c>
      <c r="AH98" s="5">
        <f t="shared" si="191"/>
        <v>3.9297566908132062E-2</v>
      </c>
      <c r="AI98" s="5">
        <f t="shared" si="192"/>
        <v>1.9863481986088029E-2</v>
      </c>
      <c r="AJ98" s="5">
        <f t="shared" si="193"/>
        <v>5.0201316220673644E-3</v>
      </c>
      <c r="AK98" s="5">
        <f t="shared" si="194"/>
        <v>8.4583094144089735E-4</v>
      </c>
      <c r="AL98" s="5">
        <f t="shared" si="195"/>
        <v>3.713126086108355E-6</v>
      </c>
      <c r="AM98" s="5">
        <f t="shared" si="196"/>
        <v>2.9753460739042683E-5</v>
      </c>
      <c r="AN98" s="5">
        <f t="shared" si="197"/>
        <v>5.1122746602361168E-5</v>
      </c>
      <c r="AO98" s="5">
        <f t="shared" si="198"/>
        <v>4.3919852602889546E-5</v>
      </c>
      <c r="AP98" s="5">
        <f t="shared" si="199"/>
        <v>2.5154535972844242E-5</v>
      </c>
      <c r="AQ98" s="5">
        <f t="shared" si="200"/>
        <v>1.0805204978661849E-5</v>
      </c>
      <c r="AR98" s="5">
        <f t="shared" si="201"/>
        <v>1.3504308441656647E-2</v>
      </c>
      <c r="AS98" s="5">
        <f t="shared" si="202"/>
        <v>6.8259337300069422E-3</v>
      </c>
      <c r="AT98" s="5">
        <f t="shared" si="203"/>
        <v>1.7251298534740305E-3</v>
      </c>
      <c r="AU98" s="5">
        <f t="shared" si="204"/>
        <v>2.906633367255876E-4</v>
      </c>
      <c r="AV98" s="5">
        <f t="shared" si="205"/>
        <v>3.6729919988190067E-5</v>
      </c>
      <c r="AW98" s="5">
        <f t="shared" si="206"/>
        <v>8.9578462870612391E-8</v>
      </c>
      <c r="AX98" s="5">
        <f t="shared" si="207"/>
        <v>2.5065475970195138E-6</v>
      </c>
      <c r="AY98" s="5">
        <f t="shared" si="208"/>
        <v>4.3067795969373632E-6</v>
      </c>
      <c r="AZ98" s="5">
        <f t="shared" si="209"/>
        <v>3.6999797088735593E-6</v>
      </c>
      <c r="BA98" s="5">
        <f t="shared" si="210"/>
        <v>2.1191162349103702E-6</v>
      </c>
      <c r="BB98" s="5">
        <f t="shared" si="211"/>
        <v>9.1027261709521601E-7</v>
      </c>
      <c r="BC98" s="5">
        <f t="shared" si="212"/>
        <v>3.1280822591344803E-7</v>
      </c>
      <c r="BD98" s="5">
        <f t="shared" si="213"/>
        <v>3.8672102973051356E-3</v>
      </c>
      <c r="BE98" s="5">
        <f t="shared" si="214"/>
        <v>1.9547332855622333E-3</v>
      </c>
      <c r="BF98" s="5">
        <f t="shared" si="215"/>
        <v>4.9402307140467309E-4</v>
      </c>
      <c r="BG98" s="5">
        <f t="shared" si="216"/>
        <v>8.3236861309157731E-5</v>
      </c>
      <c r="BH98" s="5">
        <f t="shared" si="217"/>
        <v>1.0518296839204694E-5</v>
      </c>
      <c r="BI98" s="5">
        <f t="shared" si="218"/>
        <v>1.0633228274834188E-6</v>
      </c>
      <c r="BJ98" s="8">
        <f t="shared" si="219"/>
        <v>0.1036988156095551</v>
      </c>
      <c r="BK98" s="8">
        <f t="shared" si="220"/>
        <v>0.22468022242282132</v>
      </c>
      <c r="BL98" s="8">
        <f t="shared" si="221"/>
        <v>0.57815009253858229</v>
      </c>
      <c r="BM98" s="8">
        <f t="shared" si="222"/>
        <v>0.38163724644934488</v>
      </c>
      <c r="BN98" s="8">
        <f t="shared" si="223"/>
        <v>0.61637247099295966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1.3382000000000001</v>
      </c>
      <c r="F99">
        <f>VLOOKUP(B99,home!$B$2:$E$405,3,FALSE)</f>
        <v>0.57140000000000002</v>
      </c>
      <c r="G99">
        <f>VLOOKUP(C99,away!$B$2:$E$405,4,FALSE)</f>
        <v>0.65939999999999999</v>
      </c>
      <c r="H99">
        <f>VLOOKUP(A99,away!$A$2:$E$405,3,FALSE)</f>
        <v>1.3237000000000001</v>
      </c>
      <c r="I99">
        <f>VLOOKUP(C99,away!$B$2:$E$405,3,FALSE)</f>
        <v>1.0221</v>
      </c>
      <c r="J99">
        <f>VLOOKUP(B99,home!$B$2:$E$405,4,FALSE)</f>
        <v>1.5108999999999999</v>
      </c>
      <c r="K99" s="3">
        <f t="shared" si="168"/>
        <v>0.50420854831200002</v>
      </c>
      <c r="L99" s="3">
        <f t="shared" si="169"/>
        <v>2.044177851093</v>
      </c>
      <c r="M99" s="5">
        <f t="shared" si="170"/>
        <v>7.820776032945341E-2</v>
      </c>
      <c r="N99" s="5">
        <f t="shared" si="171"/>
        <v>3.9433021302446518E-2</v>
      </c>
      <c r="O99" s="5">
        <f t="shared" si="172"/>
        <v>0.15987057144905842</v>
      </c>
      <c r="P99" s="5">
        <f t="shared" si="173"/>
        <v>8.0608108748139617E-2</v>
      </c>
      <c r="Q99" s="5">
        <f t="shared" si="174"/>
        <v>9.9412332132313656E-3</v>
      </c>
      <c r="R99" s="5">
        <f t="shared" si="175"/>
        <v>0.16340194059887311</v>
      </c>
      <c r="S99" s="5">
        <f t="shared" si="176"/>
        <v>2.0770532133193097E-2</v>
      </c>
      <c r="T99" s="5">
        <f t="shared" si="177"/>
        <v>2.0321648747037652E-2</v>
      </c>
      <c r="U99" s="5">
        <f t="shared" si="178"/>
        <v>8.2388655260721463E-2</v>
      </c>
      <c r="V99" s="5">
        <f t="shared" si="179"/>
        <v>2.3786689111387591E-3</v>
      </c>
      <c r="W99" s="5">
        <f t="shared" si="180"/>
        <v>1.670818255624809E-3</v>
      </c>
      <c r="X99" s="5">
        <f t="shared" si="181"/>
        <v>3.4154496713500763E-3</v>
      </c>
      <c r="Y99" s="5">
        <f t="shared" si="182"/>
        <v>3.4908932848483469E-3</v>
      </c>
      <c r="Z99" s="5">
        <f t="shared" si="183"/>
        <v>0.11134087593261016</v>
      </c>
      <c r="AA99" s="5">
        <f t="shared" si="184"/>
        <v>5.6139021421767861E-2</v>
      </c>
      <c r="AB99" s="5">
        <f t="shared" si="185"/>
        <v>1.4152887247362923E-2</v>
      </c>
      <c r="AC99" s="5">
        <f t="shared" si="186"/>
        <v>1.5322968067457389E-4</v>
      </c>
      <c r="AD99" s="5">
        <f t="shared" si="187"/>
        <v>2.1061021179044325E-4</v>
      </c>
      <c r="AE99" s="5">
        <f t="shared" si="188"/>
        <v>4.3052473015602988E-4</v>
      </c>
      <c r="AF99" s="5">
        <f t="shared" si="189"/>
        <v>4.4003455886637349E-4</v>
      </c>
      <c r="AG99" s="5">
        <f t="shared" si="190"/>
        <v>2.9983629965003985E-4</v>
      </c>
      <c r="AH99" s="5">
        <f t="shared" si="191"/>
        <v>5.6900138125683862E-2</v>
      </c>
      <c r="AI99" s="5">
        <f t="shared" si="192"/>
        <v>2.8689536043103342E-2</v>
      </c>
      <c r="AJ99" s="5">
        <f t="shared" si="193"/>
        <v>7.2327546600189693E-3</v>
      </c>
      <c r="AK99" s="5">
        <f t="shared" si="194"/>
        <v>1.2156055758083392E-3</v>
      </c>
      <c r="AL99" s="5">
        <f t="shared" si="195"/>
        <v>6.3173039152264801E-6</v>
      </c>
      <c r="AM99" s="5">
        <f t="shared" si="196"/>
        <v>2.1238293829308465E-5</v>
      </c>
      <c r="AN99" s="5">
        <f t="shared" si="197"/>
        <v>4.3414849840877495E-5</v>
      </c>
      <c r="AO99" s="5">
        <f t="shared" si="198"/>
        <v>4.4373837226625122E-5</v>
      </c>
      <c r="AP99" s="5">
        <f t="shared" si="199"/>
        <v>3.0236005075557704E-5</v>
      </c>
      <c r="AQ99" s="5">
        <f t="shared" si="200"/>
        <v>1.5451942970247654E-5</v>
      </c>
      <c r="AR99" s="5">
        <f t="shared" si="201"/>
        <v>2.3262800416131036E-2</v>
      </c>
      <c r="AS99" s="5">
        <f t="shared" si="202"/>
        <v>1.1729302827489218E-2</v>
      </c>
      <c r="AT99" s="5">
        <f t="shared" si="203"/>
        <v>2.9570073756800879E-3</v>
      </c>
      <c r="AU99" s="5">
        <f t="shared" si="204"/>
        <v>4.969827987465114E-4</v>
      </c>
      <c r="AV99" s="5">
        <f t="shared" si="205"/>
        <v>6.2645743873003336E-5</v>
      </c>
      <c r="AW99" s="5">
        <f t="shared" si="206"/>
        <v>1.8086650752378062E-7</v>
      </c>
      <c r="AX99" s="5">
        <f t="shared" si="207"/>
        <v>1.7847548833832203E-6</v>
      </c>
      <c r="AY99" s="5">
        <f t="shared" si="208"/>
        <v>3.6483564022420487E-6</v>
      </c>
      <c r="AZ99" s="5">
        <f t="shared" si="209"/>
        <v>3.7289446751782703E-6</v>
      </c>
      <c r="BA99" s="5">
        <f t="shared" si="210"/>
        <v>2.5408753709835339E-6</v>
      </c>
      <c r="BB99" s="5">
        <f t="shared" si="211"/>
        <v>1.2985002889380631E-6</v>
      </c>
      <c r="BC99" s="5">
        <f t="shared" si="212"/>
        <v>5.3087310605700916E-7</v>
      </c>
      <c r="BD99" s="5">
        <f t="shared" si="213"/>
        <v>7.9255502275086837E-3</v>
      </c>
      <c r="BE99" s="5">
        <f t="shared" si="214"/>
        <v>3.9961301747859944E-3</v>
      </c>
      <c r="BF99" s="5">
        <f t="shared" si="215"/>
        <v>1.0074414971473127E-3</v>
      </c>
      <c r="BG99" s="5">
        <f t="shared" si="216"/>
        <v>1.6932020492863814E-4</v>
      </c>
      <c r="BH99" s="5">
        <f t="shared" si="217"/>
        <v>2.1343173681739745E-5</v>
      </c>
      <c r="BI99" s="5">
        <f t="shared" si="218"/>
        <v>2.1522821236881776E-6</v>
      </c>
      <c r="BJ99" s="8">
        <f t="shared" si="219"/>
        <v>7.982231750867104E-2</v>
      </c>
      <c r="BK99" s="8">
        <f t="shared" si="220"/>
        <v>0.18212826546291694</v>
      </c>
      <c r="BL99" s="8">
        <f t="shared" si="221"/>
        <v>0.62162178710449412</v>
      </c>
      <c r="BM99" s="8">
        <f t="shared" si="222"/>
        <v>0.46344714287759525</v>
      </c>
      <c r="BN99" s="8">
        <f t="shared" si="223"/>
        <v>0.53146263564120244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1.3382000000000001</v>
      </c>
      <c r="F100" s="15">
        <f>VLOOKUP(B100,home!$B$2:$E$405,3,FALSE)</f>
        <v>1.1209</v>
      </c>
      <c r="G100" s="15">
        <f>VLOOKUP(C100,away!$B$2:$E$405,4,FALSE)</f>
        <v>0.66420000000000001</v>
      </c>
      <c r="H100" s="15">
        <f>VLOOKUP(A100,away!$A$2:$E$405,3,FALSE)</f>
        <v>1.3237000000000001</v>
      </c>
      <c r="I100" s="15">
        <f>VLOOKUP(C100,away!$B$2:$E$405,3,FALSE)</f>
        <v>1.0911999999999999</v>
      </c>
      <c r="J100" s="15">
        <f>VLOOKUP(B100,home!$B$2:$E$405,4,FALSE)</f>
        <v>0.83940000000000003</v>
      </c>
      <c r="K100" s="17">
        <f t="shared" si="168"/>
        <v>0.99629228199600006</v>
      </c>
      <c r="L100" s="17">
        <f t="shared" si="169"/>
        <v>1.2124473567359999</v>
      </c>
      <c r="M100" s="18">
        <f t="shared" si="170"/>
        <v>0.10983899813090903</v>
      </c>
      <c r="N100" s="18">
        <f t="shared" si="171"/>
        <v>0.10943174609999774</v>
      </c>
      <c r="O100" s="18">
        <f t="shared" si="172"/>
        <v>0.13317400295035109</v>
      </c>
      <c r="P100" s="18">
        <f t="shared" si="173"/>
        <v>0.13268023130194734</v>
      </c>
      <c r="Q100" s="18">
        <f t="shared" si="174"/>
        <v>5.4513002022386813E-2</v>
      </c>
      <c r="R100" s="18">
        <f t="shared" si="175"/>
        <v>8.0733233931552725E-2</v>
      </c>
      <c r="S100" s="18">
        <f t="shared" si="176"/>
        <v>4.0067835827665869E-2</v>
      </c>
      <c r="T100" s="18">
        <f t="shared" si="177"/>
        <v>6.6094145209787111E-2</v>
      </c>
      <c r="U100" s="18">
        <f t="shared" si="178"/>
        <v>8.0433897866583559E-2</v>
      </c>
      <c r="V100" s="18">
        <f t="shared" si="179"/>
        <v>5.3777800192880299E-3</v>
      </c>
      <c r="W100" s="18">
        <f t="shared" si="180"/>
        <v>1.8103627727778775E-2</v>
      </c>
      <c r="X100" s="18">
        <f t="shared" si="181"/>
        <v>2.1949695585877935E-2</v>
      </c>
      <c r="Y100" s="18">
        <f t="shared" si="182"/>
        <v>1.3306425197128774E-2</v>
      </c>
      <c r="Z100" s="18">
        <f t="shared" si="183"/>
        <v>3.2628265360353417E-2</v>
      </c>
      <c r="AA100" s="18">
        <f t="shared" si="184"/>
        <v>3.2507288953437546E-2</v>
      </c>
      <c r="AB100" s="18">
        <f t="shared" si="185"/>
        <v>1.6193380546461831E-2</v>
      </c>
      <c r="AC100" s="18">
        <f t="shared" si="186"/>
        <v>4.0600623924102992E-4</v>
      </c>
      <c r="AD100" s="18">
        <f t="shared" si="187"/>
        <v>4.509126145328694E-3</v>
      </c>
      <c r="AE100" s="18">
        <f t="shared" si="188"/>
        <v>5.4670780760929637E-3</v>
      </c>
      <c r="AF100" s="18">
        <f t="shared" si="189"/>
        <v>3.3142721812141249E-3</v>
      </c>
      <c r="AG100" s="18">
        <f t="shared" si="190"/>
        <v>1.339460181872241E-3</v>
      </c>
      <c r="AH100" s="18">
        <f t="shared" si="191"/>
        <v>9.8900135227603173E-3</v>
      </c>
      <c r="AI100" s="18">
        <f t="shared" si="192"/>
        <v>9.8533441415621752E-3</v>
      </c>
      <c r="AJ100" s="18">
        <f t="shared" si="193"/>
        <v>4.9084053600444493E-3</v>
      </c>
      <c r="AK100" s="18">
        <f t="shared" si="194"/>
        <v>1.6300687923733609E-3</v>
      </c>
      <c r="AL100" s="18">
        <f t="shared" si="195"/>
        <v>1.9617441036135857E-5</v>
      </c>
      <c r="AM100" s="18">
        <f t="shared" si="196"/>
        <v>8.9848151542747058E-4</v>
      </c>
      <c r="AN100" s="18">
        <f t="shared" si="197"/>
        <v>1.0893615384561922E-3</v>
      </c>
      <c r="AO100" s="18">
        <f t="shared" si="198"/>
        <v>6.6039675891553637E-4</v>
      </c>
      <c r="AP100" s="18">
        <f t="shared" si="199"/>
        <v>2.6689876824805453E-4</v>
      </c>
      <c r="AQ100" s="18">
        <f t="shared" si="200"/>
        <v>8.0900176519611944E-5</v>
      </c>
      <c r="AR100" s="18">
        <f t="shared" si="201"/>
        <v>2.3982241507508081E-3</v>
      </c>
      <c r="AS100" s="18">
        <f t="shared" si="202"/>
        <v>2.3893322118894418E-3</v>
      </c>
      <c r="AT100" s="18">
        <f t="shared" si="203"/>
        <v>1.1902366209149411E-3</v>
      </c>
      <c r="AU100" s="18">
        <f t="shared" si="204"/>
        <v>3.9527451972218492E-4</v>
      </c>
      <c r="AV100" s="18">
        <f t="shared" si="205"/>
        <v>9.8452238317222129E-5</v>
      </c>
      <c r="AW100" s="18">
        <f t="shared" si="206"/>
        <v>6.5824794535601289E-7</v>
      </c>
      <c r="AX100" s="18">
        <f t="shared" si="207"/>
        <v>1.4919169988940976E-4</v>
      </c>
      <c r="AY100" s="18">
        <f t="shared" si="208"/>
        <v>1.8088708217786547E-4</v>
      </c>
      <c r="AZ100" s="18">
        <f t="shared" si="209"/>
        <v>1.096580323271203E-4</v>
      </c>
      <c r="BA100" s="18">
        <f t="shared" si="210"/>
        <v>4.4318197146629281E-5</v>
      </c>
      <c r="BB100" s="18">
        <f t="shared" si="211"/>
        <v>1.3433370246433896E-5</v>
      </c>
      <c r="BC100" s="18">
        <f t="shared" si="212"/>
        <v>3.2574508494689603E-6</v>
      </c>
      <c r="BD100" s="18">
        <f t="shared" si="213"/>
        <v>4.8462008873970911E-4</v>
      </c>
      <c r="BE100" s="18">
        <f t="shared" si="214"/>
        <v>4.8282325411158882E-4</v>
      </c>
      <c r="BF100" s="18">
        <f t="shared" si="215"/>
        <v>2.4051654081978473E-4</v>
      </c>
      <c r="BG100" s="18">
        <f t="shared" si="216"/>
        <v>7.9874924437042474E-5</v>
      </c>
      <c r="BH100" s="18">
        <f t="shared" si="217"/>
        <v>1.9894692685409777E-5</v>
      </c>
      <c r="BI100" s="18">
        <f t="shared" si="218"/>
        <v>3.9641857550312083E-6</v>
      </c>
      <c r="BJ100" s="19">
        <f t="shared" si="219"/>
        <v>0.30152536301766886</v>
      </c>
      <c r="BK100" s="19">
        <f t="shared" si="220"/>
        <v>0.28857135604226525</v>
      </c>
      <c r="BL100" s="19">
        <f t="shared" si="221"/>
        <v>0.37710684949327034</v>
      </c>
      <c r="BM100" s="19">
        <f t="shared" si="222"/>
        <v>0.37928039064218066</v>
      </c>
      <c r="BN100" s="19">
        <f t="shared" si="223"/>
        <v>0.62037121443714471</v>
      </c>
    </row>
    <row r="101" spans="1:66" x14ac:dyDescent="0.25">
      <c r="A101" t="s">
        <v>69</v>
      </c>
      <c r="B101" t="s">
        <v>263</v>
      </c>
      <c r="C101" t="s">
        <v>262</v>
      </c>
      <c r="D101" s="11">
        <v>44201</v>
      </c>
      <c r="E101" s="10">
        <f>VLOOKUP(A101,home!$A$2:$E$405,3,FALSE)</f>
        <v>1.3382000000000001</v>
      </c>
      <c r="F101" s="10">
        <f>VLOOKUP(B101,home!$B$2:$E$405,3,FALSE)</f>
        <v>0.70330000000000004</v>
      </c>
      <c r="G101" s="10">
        <f>VLOOKUP(C101,away!$B$2:$E$405,4,FALSE)</f>
        <v>0.39560000000000001</v>
      </c>
      <c r="H101" s="10">
        <f>VLOOKUP(A101,away!$A$2:$E$405,3,FALSE)</f>
        <v>1.3237000000000001</v>
      </c>
      <c r="I101" s="10">
        <f>VLOOKUP(C101,away!$B$2:$E$405,3,FALSE)</f>
        <v>1.5108999999999999</v>
      </c>
      <c r="J101" s="10">
        <f>VLOOKUP(B101,home!$B$2:$E$405,4,FALSE)</f>
        <v>1.1998</v>
      </c>
      <c r="K101" s="12">
        <f t="shared" ref="K101:K164" si="224">E101*F101*G101</f>
        <v>0.37232133733600004</v>
      </c>
      <c r="L101" s="12">
        <f t="shared" ref="L101:L164" si="225">H101*I101*J101</f>
        <v>2.3995740003339998</v>
      </c>
      <c r="M101" s="13">
        <f t="shared" ref="M101:M164" si="226">_xlfn.POISSON.DIST(0,K101,FALSE) * _xlfn.POISSON.DIST(0,L101,FALSE)</f>
        <v>6.2543351563527055E-2</v>
      </c>
      <c r="N101" s="13">
        <f t="shared" ref="N101:N164" si="227">_xlfn.POISSON.DIST(1,K101,FALSE) * _xlfn.POISSON.DIST(0,L101,FALSE)</f>
        <v>2.3286224295608001E-2</v>
      </c>
      <c r="O101" s="13">
        <f t="shared" ref="O101:O164" si="228">_xlfn.POISSON.DIST(0,K101,FALSE) * _xlfn.POISSON.DIST(1,L101,FALSE)</f>
        <v>0.15007740030558833</v>
      </c>
      <c r="P101" s="13">
        <f t="shared" ref="P101:P164" si="229">_xlfn.POISSON.DIST(1,K101,FALSE) * _xlfn.POISSON.DIST(1,L101,FALSE)</f>
        <v>5.5877018385686865E-2</v>
      </c>
      <c r="Q101" s="13">
        <f t="shared" ref="Q101:Q164" si="230">_xlfn.POISSON.DIST(2,K101,FALSE) * _xlfn.POISSON.DIST(0,L101,FALSE)</f>
        <v>4.334979085623413E-3</v>
      </c>
      <c r="R101" s="13">
        <f t="shared" ref="R101:R164" si="231">_xlfn.POISSON.DIST(0,K101,FALSE) * _xlfn.POISSON.DIST(2,L101,FALSE)</f>
        <v>0.18006091390550388</v>
      </c>
      <c r="S101" s="13">
        <f t="shared" ref="S101:S164" si="232">_xlfn.POISSON.DIST(2,K101,FALSE) * _xlfn.POISSON.DIST(2,L101,FALSE)</f>
        <v>1.2480308080799923E-2</v>
      </c>
      <c r="T101" s="13">
        <f t="shared" ref="T101:T164" si="233">_xlfn.POISSON.DIST(2,K101,FALSE) * _xlfn.POISSON.DIST(1,L101,FALSE)</f>
        <v>1.0402103105853596E-2</v>
      </c>
      <c r="U101" s="13">
        <f t="shared" ref="U101:U164" si="234">_xlfn.POISSON.DIST(1,K101,FALSE) * _xlfn.POISSON.DIST(2,L101,FALSE)</f>
        <v>6.7040520267239556E-2</v>
      </c>
      <c r="V101" s="13">
        <f t="shared" ref="V101:V164" si="235">_xlfn.POISSON.DIST(3,K101,FALSE) * _xlfn.POISSON.DIST(3,L101,FALSE)</f>
        <v>1.2388960557516708E-3</v>
      </c>
      <c r="W101" s="13">
        <f t="shared" ref="W101:W164" si="236">_xlfn.POISSON.DIST(3,K101,FALSE) * _xlfn.POISSON.DIST(0,L101,FALSE)</f>
        <v>5.3800173682763328E-4</v>
      </c>
      <c r="X101" s="13">
        <f t="shared" ref="X101:X164" si="237">_xlfn.POISSON.DIST(3,K101,FALSE) * _xlfn.POISSON.DIST(1,L101,FALSE)</f>
        <v>1.2909749798261237E-3</v>
      </c>
      <c r="Y101" s="13">
        <f t="shared" ref="Y101:Y164" si="238">_xlfn.POISSON.DIST(3,K101,FALSE) * _xlfn.POISSON.DIST(2,L101,FALSE)</f>
        <v>1.5488949983362386E-3</v>
      </c>
      <c r="Z101" s="13">
        <f t="shared" ref="Z101:Z164" si="239">_xlfn.POISSON.DIST(0,K101,FALSE) * _xlfn.POISSON.DIST(3,L101,FALSE)</f>
        <v>0.14402316249467531</v>
      </c>
      <c r="AA101" s="13">
        <f t="shared" ref="AA101:AA164" si="240">_xlfn.POISSON.DIST(1,K101,FALSE) * _xlfn.POISSON.DIST(3,L101,FALSE)</f>
        <v>5.362289646737755E-2</v>
      </c>
      <c r="AB101" s="13">
        <f t="shared" ref="AB101:AB164" si="241">_xlfn.POISSON.DIST(2,K101,FALSE) * _xlfn.POISSON.DIST(3,L101,FALSE)</f>
        <v>9.9824742622819391E-3</v>
      </c>
      <c r="AC101" s="13">
        <f t="shared" ref="AC101:AC164" si="242">_xlfn.POISSON.DIST(4,K101,FALSE) * _xlfn.POISSON.DIST(4,L101,FALSE)</f>
        <v>6.9177834208801163E-5</v>
      </c>
      <c r="AD101" s="13">
        <f t="shared" ref="AD101:AD164" si="243">_xlfn.POISSON.DIST(4,K101,FALSE) * _xlfn.POISSON.DIST(0,L101,FALSE)</f>
        <v>5.0077381536188787E-5</v>
      </c>
      <c r="AE101" s="13">
        <f t="shared" ref="AE101:AE164" si="244">_xlfn.POISSON.DIST(4,K101,FALSE) * _xlfn.POISSON.DIST(1,L101,FALSE)</f>
        <v>1.201643827390445E-4</v>
      </c>
      <c r="AF101" s="13">
        <f t="shared" ref="AF101:AF164" si="245">_xlfn.POISSON.DIST(4,K101,FALSE) * _xlfn.POISSON.DIST(2,L101,FALSE)</f>
        <v>1.4417166429339746E-4</v>
      </c>
      <c r="AG101" s="13">
        <f t="shared" ref="AG101:AG164" si="246">_xlfn.POISSON.DIST(4,K101,FALSE) * _xlfn.POISSON.DIST(3,L101,FALSE)</f>
        <v>1.1531685907443943E-4</v>
      </c>
      <c r="AH101" s="13">
        <f t="shared" ref="AH101:AH164" si="247">_xlfn.POISSON.DIST(0,K101,FALSE) * _xlfn.POISSON.DIST(4,L101,FALSE)</f>
        <v>8.6398559042025411E-2</v>
      </c>
      <c r="AI101" s="13">
        <f t="shared" ref="AI101:AI164" si="248">_xlfn.POISSON.DIST(1,K101,FALSE) * _xlfn.POISSON.DIST(4,L101,FALSE)</f>
        <v>3.2168027046430257E-2</v>
      </c>
      <c r="AJ101" s="13">
        <f t="shared" ref="AJ101:AJ164" si="249">_xlfn.POISSON.DIST(2,K101,FALSE) * _xlfn.POISSON.DIST(4,L101,FALSE)</f>
        <v>5.9884214246937652E-3</v>
      </c>
      <c r="AK101" s="13">
        <f t="shared" ref="AK101:AK164" si="250">_xlfn.POISSON.DIST(3,K101,FALSE) * _xlfn.POISSON.DIST(4,L101,FALSE)</f>
        <v>7.4320569112451258E-4</v>
      </c>
      <c r="AL101" s="13">
        <f t="shared" ref="AL101:AL164" si="251">_xlfn.POISSON.DIST(5,K101,FALSE) * _xlfn.POISSON.DIST(5,L101,FALSE)</f>
        <v>2.4721739512414403E-6</v>
      </c>
      <c r="AM101" s="13">
        <f t="shared" ref="AM101:AM164" si="252">_xlfn.POISSON.DIST(5,K101,FALSE) * _xlfn.POISSON.DIST(0,L101,FALSE)</f>
        <v>3.7289755327677854E-6</v>
      </c>
      <c r="AN101" s="13">
        <f t="shared" ref="AN101:AN164" si="253">_xlfn.POISSON.DIST(5,K101,FALSE) * _xlfn.POISSON.DIST(1,L101,FALSE)</f>
        <v>8.9479527363112027E-6</v>
      </c>
      <c r="AO101" s="13">
        <f t="shared" ref="AO101:AO164" si="254">_xlfn.POISSON.DIST(5,K101,FALSE) * _xlfn.POISSON.DIST(2,L101,FALSE)</f>
        <v>1.0735637371134918E-5</v>
      </c>
      <c r="AP101" s="13">
        <f t="shared" ref="AP101:AP164" si="255">_xlfn.POISSON.DIST(5,K101,FALSE) * _xlfn.POISSON.DIST(3,L101,FALSE)</f>
        <v>8.5869854375964684E-6</v>
      </c>
      <c r="AQ101" s="13">
        <f t="shared" ref="AQ101:AQ164" si="256">_xlfn.POISSON.DIST(5,K101,FALSE) * _xlfn.POISSON.DIST(4,L101,FALSE)</f>
        <v>5.1512767493257887E-6</v>
      </c>
      <c r="AR101" s="13">
        <f t="shared" ref="AR101:AR164" si="257">_xlfn.POISSON.DIST(0,K101,FALSE) * _xlfn.POISSON.DIST(5,L101,FALSE)</f>
        <v>4.146394718871322E-2</v>
      </c>
      <c r="AS101" s="13">
        <f t="shared" ref="AS101:AS164" si="258">_xlfn.POISSON.DIST(1,K101,FALSE) * _xlfn.POISSON.DIST(5,L101,FALSE)</f>
        <v>1.5437912268530984E-2</v>
      </c>
      <c r="AT101" s="13">
        <f t="shared" ref="AT101:AT164" si="259">_xlfn.POISSON.DIST(2,K101,FALSE) * _xlfn.POISSON.DIST(5,L101,FALSE)</f>
        <v>2.8739320707476487E-3</v>
      </c>
      <c r="AU101" s="13">
        <f t="shared" ref="AU101:AU164" si="260">_xlfn.POISSON.DIST(3,K101,FALSE) * _xlfn.POISSON.DIST(5,L101,FALSE)</f>
        <v>3.5667541066452819E-4</v>
      </c>
      <c r="AV101" s="13">
        <f t="shared" ref="AV101:AV164" si="261">_xlfn.POISSON.DIST(4,K101,FALSE) * _xlfn.POISSON.DIST(5,L101,FALSE)</f>
        <v>3.319946647337103E-5</v>
      </c>
      <c r="AW101" s="13">
        <f t="shared" ref="AW101:AW164" si="262">_xlfn.POISSON.DIST(6,K101,FALSE) * _xlfn.POISSON.DIST(6,L101,FALSE)</f>
        <v>6.1351982208614176E-8</v>
      </c>
      <c r="AX101" s="13">
        <f t="shared" ref="AX101:AX164" si="263">_xlfn.POISSON.DIST(6,K101,FALSE) * _xlfn.POISSON.DIST(0,L101,FALSE)</f>
        <v>2.3139619287555408E-7</v>
      </c>
      <c r="AY101" s="13">
        <f t="shared" ref="AY101:AY164" si="264">_xlfn.POISSON.DIST(6,K101,FALSE) * _xlfn.POISSON.DIST(1,L101,FALSE)</f>
        <v>5.5525228820045102E-7</v>
      </c>
      <c r="AZ101" s="13">
        <f t="shared" ref="AZ101:AZ164" si="265">_xlfn.POISSON.DIST(6,K101,FALSE) * _xlfn.POISSON.DIST(2,L101,FALSE)</f>
        <v>6.6618447719588186E-7</v>
      </c>
      <c r="BA101" s="13">
        <f t="shared" ref="BA101:BA164" si="266">_xlfn.POISSON.DIST(6,K101,FALSE) * _xlfn.POISSON.DIST(3,L101,FALSE)</f>
        <v>5.3285298363511222E-7</v>
      </c>
      <c r="BB101" s="13">
        <f t="shared" ref="BB101:BB164" si="267">_xlfn.POISSON.DIST(6,K101,FALSE) * _xlfn.POISSON.DIST(4,L101,FALSE)</f>
        <v>3.1965504138280336E-7</v>
      </c>
      <c r="BC101" s="13">
        <f t="shared" ref="BC101:BC164" si="268">_xlfn.POISSON.DIST(6,K101,FALSE) * _xlfn.POISSON.DIST(5,L101,FALSE)</f>
        <v>1.5340718527557267E-7</v>
      </c>
      <c r="BD101" s="13">
        <f t="shared" ref="BD101:BD164" si="269">_xlfn.POISSON.DIST(0,K101,FALSE) * _xlfn.POISSON.DIST(6,L101,FALSE)</f>
        <v>1.6582634937543052E-2</v>
      </c>
      <c r="BE101" s="13">
        <f t="shared" ref="BE101:BE164" si="270">_xlfn.POISSON.DIST(1,K101,FALSE) * _xlfn.POISSON.DIST(6,L101,FALSE)</f>
        <v>6.174068816500706E-3</v>
      </c>
      <c r="BF101" s="13">
        <f t="shared" ref="BF101:BF164" si="271">_xlfn.POISSON.DIST(2,K101,FALSE) * _xlfn.POISSON.DIST(6,L101,FALSE)</f>
        <v>1.1493687792820187E-3</v>
      </c>
      <c r="BG101" s="13">
        <f t="shared" ref="BG101:BG164" si="272">_xlfn.POISSON.DIST(3,K101,FALSE) * _xlfn.POISSON.DIST(6,L101,FALSE)</f>
        <v>1.4264484033150903E-4</v>
      </c>
      <c r="BH101" s="13">
        <f t="shared" ref="BH101:BH164" si="273">_xlfn.POISSON.DIST(4,K101,FALSE) * _xlfn.POISSON.DIST(6,L101,FALSE)</f>
        <v>1.327742942907691E-5</v>
      </c>
      <c r="BI101" s="13">
        <f t="shared" ref="BI101:BI164" si="274">_xlfn.POISSON.DIST(5,K101,FALSE) * _xlfn.POISSON.DIST(6,L101,FALSE)</f>
        <v>9.8869405628365565E-7</v>
      </c>
      <c r="BJ101" s="14">
        <f t="shared" ref="BJ101:BJ164" si="275">SUM(N101,Q101,T101,W101,X101,Y101,AD101,AE101,AF101,AG101,AM101,AN101,AO101,AP101,AQ101,AX101,AY101,AZ101,BA101,BB101,BC101)</f>
        <v>4.187051806571377E-2</v>
      </c>
      <c r="BK101" s="14">
        <f t="shared" ref="BK101:BK164" si="276">SUM(M101,P101,S101,V101,AC101,AL101,AY101)</f>
        <v>0.13221177934621375</v>
      </c>
      <c r="BL101" s="14">
        <f t="shared" ref="BL101:BL164" si="277">SUM(O101,R101,U101,AA101,AB101,AH101,AI101,AJ101,AK101,AR101,AS101,AT101,AU101,AV101,BD101,BE101,BF101,BG101,BH101,BI101)</f>
        <v>0.67031106831453779</v>
      </c>
      <c r="BM101" s="14">
        <f t="shared" ref="BM101:BM164" si="278">SUM(S101:BI101)</f>
        <v>0.51223614677929696</v>
      </c>
      <c r="BN101" s="14">
        <f t="shared" ref="BN101:BN164" si="279">SUM(M101:R101)</f>
        <v>0.47617988754153756</v>
      </c>
    </row>
    <row r="102" spans="1:66" x14ac:dyDescent="0.25">
      <c r="A102" t="s">
        <v>69</v>
      </c>
      <c r="B102" t="s">
        <v>73</v>
      </c>
      <c r="C102" t="s">
        <v>72</v>
      </c>
      <c r="D102" s="11">
        <v>44201</v>
      </c>
      <c r="E102" s="10">
        <f>VLOOKUP(A102,home!$A$2:$E$405,3,FALSE)</f>
        <v>1.3382000000000001</v>
      </c>
      <c r="F102" s="10">
        <f>VLOOKUP(B102,home!$B$2:$E$405,3,FALSE)</f>
        <v>0.79120000000000001</v>
      </c>
      <c r="G102" s="10">
        <f>VLOOKUP(C102,away!$B$2:$E$405,4,FALSE)</f>
        <v>1.4505999999999999</v>
      </c>
      <c r="H102" s="10">
        <f>VLOOKUP(A102,away!$A$2:$E$405,3,FALSE)</f>
        <v>1.3237000000000001</v>
      </c>
      <c r="I102" s="10">
        <f>VLOOKUP(C102,away!$B$2:$E$405,3,FALSE)</f>
        <v>1.2443</v>
      </c>
      <c r="J102" s="10">
        <f>VLOOKUP(B102,home!$B$2:$E$405,4,FALSE)</f>
        <v>0.84430000000000005</v>
      </c>
      <c r="K102" s="12">
        <f t="shared" si="224"/>
        <v>1.535871838304</v>
      </c>
      <c r="L102" s="12">
        <f t="shared" si="225"/>
        <v>1.3906295680130001</v>
      </c>
      <c r="M102" s="13">
        <f t="shared" si="226"/>
        <v>5.3584179861068303E-2</v>
      </c>
      <c r="N102" s="13">
        <f t="shared" si="227"/>
        <v>8.2298432827231149E-2</v>
      </c>
      <c r="O102" s="13">
        <f t="shared" si="228"/>
        <v>7.451574489252831E-2</v>
      </c>
      <c r="P102" s="13">
        <f t="shared" si="229"/>
        <v>0.11444663409067936</v>
      </c>
      <c r="Q102" s="13">
        <f t="shared" si="230"/>
        <v>6.3199922657948882E-2</v>
      </c>
      <c r="R102" s="13">
        <f t="shared" si="231"/>
        <v>5.1811899065031787E-2</v>
      </c>
      <c r="S102" s="13">
        <f t="shared" si="232"/>
        <v>6.110960403166614E-2</v>
      </c>
      <c r="T102" s="13">
        <f t="shared" si="233"/>
        <v>8.7887681144278473E-2</v>
      </c>
      <c r="U102" s="13">
        <f t="shared" si="234"/>
        <v>7.9576436663031672E-2</v>
      </c>
      <c r="V102" s="13">
        <f t="shared" si="235"/>
        <v>1.4502183522101147E-2</v>
      </c>
      <c r="W102" s="13">
        <f t="shared" si="236"/>
        <v>3.2355660464444859E-2</v>
      </c>
      <c r="X102" s="13">
        <f t="shared" si="237"/>
        <v>4.4994738134446259E-2</v>
      </c>
      <c r="Y102" s="13">
        <f t="shared" si="238"/>
        <v>3.1285506627381533E-2</v>
      </c>
      <c r="Z102" s="13">
        <f t="shared" si="239"/>
        <v>2.401705293824611E-2</v>
      </c>
      <c r="AA102" s="13">
        <f t="shared" si="240"/>
        <v>3.688711524690854E-2</v>
      </c>
      <c r="AB102" s="13">
        <f t="shared" si="241"/>
        <v>2.8326940752000464E-2</v>
      </c>
      <c r="AC102" s="13">
        <f t="shared" si="242"/>
        <v>1.9358863187011134E-3</v>
      </c>
      <c r="AD102" s="13">
        <f t="shared" si="243"/>
        <v>1.2423536929266749E-2</v>
      </c>
      <c r="AE102" s="13">
        <f t="shared" si="244"/>
        <v>1.7276537793139774E-2</v>
      </c>
      <c r="AF102" s="13">
        <f t="shared" si="245"/>
        <v>1.2012632144017118E-2</v>
      </c>
      <c r="AG102" s="13">
        <f t="shared" si="246"/>
        <v>5.5683738163778695E-3</v>
      </c>
      <c r="AH102" s="13">
        <f t="shared" si="247"/>
        <v>8.3497059881146325E-3</v>
      </c>
      <c r="AI102" s="13">
        <f t="shared" si="248"/>
        <v>1.2824078285263538E-2</v>
      </c>
      <c r="AJ102" s="13">
        <f t="shared" si="249"/>
        <v>9.8480703452710587E-3</v>
      </c>
      <c r="AK102" s="13">
        <f t="shared" si="250"/>
        <v>5.0417913016461893E-3</v>
      </c>
      <c r="AL102" s="13">
        <f t="shared" si="251"/>
        <v>1.6538886942525391E-4</v>
      </c>
      <c r="AM102" s="13">
        <f t="shared" si="252"/>
        <v>3.8161921003581102E-3</v>
      </c>
      <c r="AN102" s="13">
        <f t="shared" si="253"/>
        <v>5.3069095719756225E-3</v>
      </c>
      <c r="AO102" s="13">
        <f t="shared" si="254"/>
        <v>3.6899726827802582E-3</v>
      </c>
      <c r="AP102" s="13">
        <f t="shared" si="255"/>
        <v>1.7104617059448275E-3</v>
      </c>
      <c r="AQ102" s="13">
        <f t="shared" si="256"/>
        <v>5.9465465581020835E-4</v>
      </c>
      <c r="AR102" s="13">
        <f t="shared" si="257"/>
        <v>2.3222696062574827E-3</v>
      </c>
      <c r="AS102" s="13">
        <f t="shared" si="258"/>
        <v>3.5667084892001865E-3</v>
      </c>
      <c r="AT102" s="13">
        <f t="shared" si="259"/>
        <v>2.7390035620011863E-3</v>
      </c>
      <c r="AU102" s="13">
        <f t="shared" si="260"/>
        <v>1.4022528119639888E-3</v>
      </c>
      <c r="AV102" s="13">
        <f t="shared" si="261"/>
        <v>5.3842015101952139E-4</v>
      </c>
      <c r="AW102" s="13">
        <f t="shared" si="262"/>
        <v>9.8122863620380643E-6</v>
      </c>
      <c r="AX102" s="13">
        <f t="shared" si="263"/>
        <v>9.7686366274970225E-4</v>
      </c>
      <c r="AY102" s="13">
        <f t="shared" si="264"/>
        <v>1.3584554933372156E-3</v>
      </c>
      <c r="AZ102" s="13">
        <f t="shared" si="265"/>
        <v>9.4455418793220963E-4</v>
      </c>
      <c r="BA102" s="13">
        <f t="shared" si="266"/>
        <v>4.3784166077634636E-4</v>
      </c>
      <c r="BB102" s="13">
        <f t="shared" si="267"/>
        <v>1.522188898958762E-4</v>
      </c>
      <c r="BC102" s="13">
        <f t="shared" si="268"/>
        <v>4.2336017819864158E-5</v>
      </c>
      <c r="BD102" s="13">
        <f t="shared" si="269"/>
        <v>5.3823612989326063E-4</v>
      </c>
      <c r="BE102" s="13">
        <f t="shared" si="270"/>
        <v>8.2666171426079278E-4</v>
      </c>
      <c r="BF102" s="13">
        <f t="shared" si="271"/>
        <v>6.3482322336862998E-4</v>
      </c>
      <c r="BG102" s="13">
        <f t="shared" si="272"/>
        <v>3.2500237035774948E-4</v>
      </c>
      <c r="BH102" s="13">
        <f t="shared" si="273"/>
        <v>1.2479049700362858E-4</v>
      </c>
      <c r="BI102" s="13">
        <f t="shared" si="274"/>
        <v>3.8332442007166564E-5</v>
      </c>
      <c r="BJ102" s="14">
        <f t="shared" si="275"/>
        <v>0.40833348316791296</v>
      </c>
      <c r="BK102" s="14">
        <f t="shared" si="276"/>
        <v>0.2471023321869785</v>
      </c>
      <c r="BL102" s="14">
        <f t="shared" si="277"/>
        <v>0.32023828353712985</v>
      </c>
      <c r="BM102" s="14">
        <f t="shared" si="278"/>
        <v>0.55848569522880431</v>
      </c>
      <c r="BN102" s="14">
        <f t="shared" si="279"/>
        <v>0.43985681339448779</v>
      </c>
    </row>
    <row r="103" spans="1:66" x14ac:dyDescent="0.25">
      <c r="A103" t="s">
        <v>69</v>
      </c>
      <c r="B103" t="s">
        <v>77</v>
      </c>
      <c r="C103" t="s">
        <v>76</v>
      </c>
      <c r="D103" s="11">
        <v>44201</v>
      </c>
      <c r="E103" s="10">
        <f>VLOOKUP(A103,home!$A$2:$E$405,3,FALSE)</f>
        <v>1.3382000000000001</v>
      </c>
      <c r="F103" s="10">
        <f>VLOOKUP(B103,home!$B$2:$E$405,3,FALSE)</f>
        <v>1.2747999999999999</v>
      </c>
      <c r="G103" s="10">
        <f>VLOOKUP(C103,away!$B$2:$E$405,4,FALSE)</f>
        <v>0.92310000000000003</v>
      </c>
      <c r="H103" s="10">
        <f>VLOOKUP(A103,away!$A$2:$E$405,3,FALSE)</f>
        <v>1.3237000000000001</v>
      </c>
      <c r="I103" s="10">
        <f>VLOOKUP(C103,away!$B$2:$E$405,3,FALSE)</f>
        <v>0.71099999999999997</v>
      </c>
      <c r="J103" s="10">
        <f>VLOOKUP(B103,home!$B$2:$E$405,4,FALSE)</f>
        <v>0.71099999999999997</v>
      </c>
      <c r="K103" s="12">
        <f t="shared" si="224"/>
        <v>1.5747507770160001</v>
      </c>
      <c r="L103" s="12">
        <f t="shared" si="225"/>
        <v>0.66915814769999993</v>
      </c>
      <c r="M103" s="13">
        <f t="shared" si="226"/>
        <v>0.10604317836814904</v>
      </c>
      <c r="N103" s="13">
        <f t="shared" si="227"/>
        <v>0.166991577532489</v>
      </c>
      <c r="O103" s="13">
        <f t="shared" si="228"/>
        <v>7.0959656813051303E-2</v>
      </c>
      <c r="P103" s="13">
        <f t="shared" si="229"/>
        <v>0.11174377470314126</v>
      </c>
      <c r="Q103" s="13">
        <f t="shared" si="230"/>
        <v>0.13148505823720735</v>
      </c>
      <c r="R103" s="13">
        <f t="shared" si="231"/>
        <v>2.3741616257224544E-2</v>
      </c>
      <c r="S103" s="13">
        <f t="shared" si="232"/>
        <v>2.9437704944953038E-2</v>
      </c>
      <c r="T103" s="13">
        <f t="shared" si="233"/>
        <v>8.7984298020236273E-2</v>
      </c>
      <c r="U103" s="13">
        <f t="shared" si="234"/>
        <v>3.7387128648680053E-2</v>
      </c>
      <c r="V103" s="13">
        <f t="shared" si="235"/>
        <v>3.4466885405305017E-3</v>
      </c>
      <c r="W103" s="13">
        <f t="shared" si="236"/>
        <v>6.9018732541678798E-2</v>
      </c>
      <c r="X103" s="13">
        <f t="shared" si="237"/>
        <v>4.6184447224191481E-2</v>
      </c>
      <c r="Y103" s="13">
        <f t="shared" si="238"/>
        <v>1.5452349578544187E-2</v>
      </c>
      <c r="Z103" s="13">
        <f t="shared" si="239"/>
        <v>5.2956319860295283E-3</v>
      </c>
      <c r="AA103" s="13">
        <f t="shared" si="240"/>
        <v>8.3393005847907844E-3</v>
      </c>
      <c r="AB103" s="13">
        <f t="shared" si="241"/>
        <v>6.5661600378346353E-3</v>
      </c>
      <c r="AC103" s="13">
        <f t="shared" si="242"/>
        <v>2.2699832845908741E-4</v>
      </c>
      <c r="AD103" s="13">
        <f t="shared" si="243"/>
        <v>2.7171825674667041E-2</v>
      </c>
      <c r="AE103" s="13">
        <f t="shared" si="244"/>
        <v>1.8182248538087496E-2</v>
      </c>
      <c r="AF103" s="13">
        <f t="shared" si="245"/>
        <v>6.0833998763838298E-3</v>
      </c>
      <c r="AG103" s="13">
        <f t="shared" si="246"/>
        <v>1.3569188643331378E-3</v>
      </c>
      <c r="AH103" s="13">
        <f t="shared" si="247"/>
        <v>8.8590382266809744E-4</v>
      </c>
      <c r="AI103" s="13">
        <f t="shared" si="248"/>
        <v>1.3950777331080313E-3</v>
      </c>
      <c r="AJ103" s="13">
        <f t="shared" si="249"/>
        <v>1.0984498721047962E-3</v>
      </c>
      <c r="AK103" s="13">
        <f t="shared" si="250"/>
        <v>5.7659492987005144E-4</v>
      </c>
      <c r="AL103" s="13">
        <f t="shared" si="251"/>
        <v>9.5680459464390046E-6</v>
      </c>
      <c r="AM103" s="13">
        <f t="shared" si="252"/>
        <v>8.5577707188250404E-3</v>
      </c>
      <c r="AN103" s="13">
        <f t="shared" si="253"/>
        <v>5.7265020026502607E-3</v>
      </c>
      <c r="AO103" s="13">
        <f t="shared" si="254"/>
        <v>1.9159677364468941E-3</v>
      </c>
      <c r="AP103" s="13">
        <f t="shared" si="255"/>
        <v>4.2736180719125521E-4</v>
      </c>
      <c r="AQ103" s="13">
        <f t="shared" si="256"/>
        <v>7.1493158824456192E-5</v>
      </c>
      <c r="AR103" s="13">
        <f t="shared" si="257"/>
        <v>1.185619522033867E-4</v>
      </c>
      <c r="AS103" s="13">
        <f t="shared" si="258"/>
        <v>1.8670552635681708E-4</v>
      </c>
      <c r="AT103" s="13">
        <f t="shared" si="259"/>
        <v>1.4700733635178952E-4</v>
      </c>
      <c r="AU103" s="13">
        <f t="shared" si="260"/>
        <v>7.7166639049011028E-5</v>
      </c>
      <c r="AV103" s="13">
        <f t="shared" si="261"/>
        <v>3.0379556200535832E-5</v>
      </c>
      <c r="AW103" s="13">
        <f t="shared" si="262"/>
        <v>2.8006662187599074E-7</v>
      </c>
      <c r="AX103" s="13">
        <f t="shared" si="263"/>
        <v>2.2460593481657496E-3</v>
      </c>
      <c r="AY103" s="13">
        <f t="shared" si="264"/>
        <v>1.5029689130428622E-3</v>
      </c>
      <c r="AZ103" s="13">
        <f t="shared" si="265"/>
        <v>5.0286194695122193E-4</v>
      </c>
      <c r="BA103" s="13">
        <f t="shared" si="266"/>
        <v>1.1216472299023179E-4</v>
      </c>
      <c r="BB103" s="13">
        <f t="shared" si="267"/>
        <v>1.8763984568356768E-5</v>
      </c>
      <c r="BC103" s="13">
        <f t="shared" si="268"/>
        <v>2.5112146314466007E-6</v>
      </c>
      <c r="BD103" s="13">
        <f t="shared" si="269"/>
        <v>1.3222782720685688E-5</v>
      </c>
      <c r="BE103" s="13">
        <f t="shared" si="270"/>
        <v>2.0822587363713529E-5</v>
      </c>
      <c r="BF103" s="13">
        <f t="shared" si="271"/>
        <v>1.6395192815245715E-5</v>
      </c>
      <c r="BG103" s="13">
        <f t="shared" si="272"/>
        <v>8.6061142083784471E-6</v>
      </c>
      <c r="BH103" s="13">
        <f t="shared" si="273"/>
        <v>3.3881212591830992E-6</v>
      </c>
      <c r="BI103" s="13">
        <f t="shared" si="274"/>
        <v>1.0670893171046022E-6</v>
      </c>
      <c r="BJ103" s="14">
        <f t="shared" si="275"/>
        <v>0.59099528164210635</v>
      </c>
      <c r="BK103" s="14">
        <f t="shared" si="276"/>
        <v>0.25241088184422222</v>
      </c>
      <c r="BL103" s="14">
        <f t="shared" si="277"/>
        <v>0.15157321159717815</v>
      </c>
      <c r="BM103" s="14">
        <f t="shared" si="278"/>
        <v>0.38780745631185271</v>
      </c>
      <c r="BN103" s="14">
        <f t="shared" si="279"/>
        <v>0.61096486191126254</v>
      </c>
    </row>
    <row r="104" spans="1:66" s="10" customFormat="1" x14ac:dyDescent="0.25">
      <c r="A104" t="s">
        <v>69</v>
      </c>
      <c r="B104" t="s">
        <v>381</v>
      </c>
      <c r="C104" t="s">
        <v>351</v>
      </c>
      <c r="D104" s="11">
        <v>44201</v>
      </c>
      <c r="E104" s="10">
        <f>VLOOKUP(A104,home!$A$2:$E$405,3,FALSE)</f>
        <v>1.3382000000000001</v>
      </c>
      <c r="F104" s="10">
        <f>VLOOKUP(B104,home!$B$2:$E$405,3,FALSE)</f>
        <v>1.0109999999999999</v>
      </c>
      <c r="G104" s="10">
        <f>VLOOKUP(C104,away!$B$2:$E$405,4,FALSE)</f>
        <v>0.65939999999999999</v>
      </c>
      <c r="H104" s="10">
        <f>VLOOKUP(A104,away!$A$2:$E$405,3,FALSE)</f>
        <v>1.3237000000000001</v>
      </c>
      <c r="I104" s="10">
        <f>VLOOKUP(C104,away!$B$2:$E$405,3,FALSE)</f>
        <v>0.97770000000000001</v>
      </c>
      <c r="J104" s="10">
        <f>VLOOKUP(B104,home!$B$2:$E$405,4,FALSE)</f>
        <v>1.1998</v>
      </c>
      <c r="K104" s="12">
        <f t="shared" si="224"/>
        <v>0.89211557988000001</v>
      </c>
      <c r="L104" s="12">
        <f t="shared" si="225"/>
        <v>1.5527589517020002</v>
      </c>
      <c r="M104" s="13">
        <f t="shared" si="226"/>
        <v>8.6737016975340503E-2</v>
      </c>
      <c r="N104" s="13">
        <f t="shared" si="227"/>
        <v>7.7379444196017291E-2</v>
      </c>
      <c r="O104" s="13">
        <f t="shared" si="228"/>
        <v>0.13468167955238833</v>
      </c>
      <c r="P104" s="13">
        <f t="shared" si="229"/>
        <v>0.12015162465309125</v>
      </c>
      <c r="Q104" s="13">
        <f t="shared" si="230"/>
        <v>3.4515703864861025E-2</v>
      </c>
      <c r="R104" s="13">
        <f t="shared" si="231"/>
        <v>0.10456409177761561</v>
      </c>
      <c r="S104" s="13">
        <f t="shared" si="232"/>
        <v>4.1609722729113507E-2</v>
      </c>
      <c r="T104" s="13">
        <f t="shared" si="233"/>
        <v>5.3594568150458287E-2</v>
      </c>
      <c r="U104" s="13">
        <f t="shared" si="234"/>
        <v>9.3283255370813084E-2</v>
      </c>
      <c r="V104" s="13">
        <f t="shared" si="235"/>
        <v>6.404385682923985E-3</v>
      </c>
      <c r="W104" s="13">
        <f t="shared" si="236"/>
        <v>1.0263999056122287E-2</v>
      </c>
      <c r="X104" s="13">
        <f t="shared" si="237"/>
        <v>1.5937516414654761E-2</v>
      </c>
      <c r="Y104" s="13">
        <f t="shared" si="238"/>
        <v>1.2373560640376376E-2</v>
      </c>
      <c r="Z104" s="13">
        <f t="shared" si="239"/>
        <v>5.4120943178094065E-2</v>
      </c>
      <c r="AA104" s="13">
        <f t="shared" si="240"/>
        <v>4.8282136606977916E-2</v>
      </c>
      <c r="AB104" s="13">
        <f t="shared" si="241"/>
        <v>2.1536623148489732E-2</v>
      </c>
      <c r="AC104" s="13">
        <f t="shared" si="242"/>
        <v>5.5447588263201058E-4</v>
      </c>
      <c r="AD104" s="13">
        <f t="shared" si="243"/>
        <v>2.2891683674600761E-3</v>
      </c>
      <c r="AE104" s="13">
        <f t="shared" si="244"/>
        <v>3.5545266745266872E-3</v>
      </c>
      <c r="AF104" s="13">
        <f t="shared" si="245"/>
        <v>2.7596615564674282E-3</v>
      </c>
      <c r="AG104" s="13">
        <f t="shared" si="246"/>
        <v>1.428363061824225E-3</v>
      </c>
      <c r="AH104" s="13">
        <f t="shared" si="247"/>
        <v>2.100919474858521E-2</v>
      </c>
      <c r="AI104" s="13">
        <f t="shared" si="248"/>
        <v>1.8742629955945944E-2</v>
      </c>
      <c r="AJ104" s="13">
        <f t="shared" si="249"/>
        <v>8.3602960958124861E-3</v>
      </c>
      <c r="AK104" s="13">
        <f t="shared" si="250"/>
        <v>2.4861167998280857E-3</v>
      </c>
      <c r="AL104" s="13">
        <f t="shared" si="251"/>
        <v>3.072329690477292E-5</v>
      </c>
      <c r="AM104" s="13">
        <f t="shared" si="252"/>
        <v>4.0844055311591986E-4</v>
      </c>
      <c r="AN104" s="13">
        <f t="shared" si="253"/>
        <v>6.3420972508886086E-4</v>
      </c>
      <c r="AO104" s="13">
        <f t="shared" si="254"/>
        <v>4.9238741394409672E-4</v>
      </c>
      <c r="AP104" s="13">
        <f t="shared" si="255"/>
        <v>2.5485298823569821E-4</v>
      </c>
      <c r="AQ104" s="13">
        <f t="shared" si="256"/>
        <v>9.8931314712746212E-5</v>
      </c>
      <c r="AR104" s="13">
        <f t="shared" si="257"/>
        <v>6.5244430427832721E-3</v>
      </c>
      <c r="AS104" s="13">
        <f t="shared" si="258"/>
        <v>5.8205572885066306E-3</v>
      </c>
      <c r="AT104" s="13">
        <f t="shared" si="259"/>
        <v>2.5963049203304263E-3</v>
      </c>
      <c r="AU104" s="13">
        <f t="shared" si="260"/>
        <v>7.7206802318195863E-4</v>
      </c>
      <c r="AV104" s="13">
        <f t="shared" si="261"/>
        <v>1.7219347805194453E-4</v>
      </c>
      <c r="AW104" s="13">
        <f t="shared" si="262"/>
        <v>1.182198714169023E-6</v>
      </c>
      <c r="AX104" s="13">
        <f t="shared" si="263"/>
        <v>6.0729363481586119E-5</v>
      </c>
      <c r="AY104" s="13">
        <f t="shared" si="264"/>
        <v>9.4298062777197405E-5</v>
      </c>
      <c r="AZ104" s="13">
        <f t="shared" si="265"/>
        <v>7.321108055272523E-5</v>
      </c>
      <c r="BA104" s="13">
        <f t="shared" si="266"/>
        <v>3.7893053564006784E-5</v>
      </c>
      <c r="BB104" s="13">
        <f t="shared" si="267"/>
        <v>1.4709694532208725E-5</v>
      </c>
      <c r="BC104" s="13">
        <f t="shared" si="268"/>
        <v>4.5681219723378162E-6</v>
      </c>
      <c r="BD104" s="13">
        <f t="shared" si="269"/>
        <v>1.688481223258593E-3</v>
      </c>
      <c r="BE104" s="13">
        <f t="shared" si="270"/>
        <v>1.5063204056038313E-3</v>
      </c>
      <c r="BF104" s="13">
        <f t="shared" si="271"/>
        <v>6.7190595106516931E-4</v>
      </c>
      <c r="BG104" s="13">
        <f t="shared" si="272"/>
        <v>1.9980592238644218E-4</v>
      </c>
      <c r="BH104" s="13">
        <f t="shared" si="273"/>
        <v>4.4562494078309777E-5</v>
      </c>
      <c r="BI104" s="13">
        <f t="shared" si="274"/>
        <v>7.9509790491140804E-6</v>
      </c>
      <c r="BJ104" s="14">
        <f t="shared" si="275"/>
        <v>0.2162707433547458</v>
      </c>
      <c r="BK104" s="14">
        <f t="shared" si="276"/>
        <v>0.25558224728278328</v>
      </c>
      <c r="BL104" s="14">
        <f t="shared" si="277"/>
        <v>0.472950617784752</v>
      </c>
      <c r="BM104" s="14">
        <f t="shared" si="278"/>
        <v>0.44080187471699817</v>
      </c>
      <c r="BN104" s="14">
        <f t="shared" si="279"/>
        <v>0.558029561019314</v>
      </c>
    </row>
    <row r="105" spans="1:66" x14ac:dyDescent="0.25">
      <c r="A105" t="s">
        <v>80</v>
      </c>
      <c r="B105" t="s">
        <v>416</v>
      </c>
      <c r="C105" t="s">
        <v>93</v>
      </c>
      <c r="D105" s="11">
        <v>44201</v>
      </c>
      <c r="E105" s="10">
        <f>VLOOKUP(A105,home!$A$2:$E$405,3,FALSE)</f>
        <v>1.2518</v>
      </c>
      <c r="F105" s="10">
        <f>VLOOKUP(B105,home!$B$2:$E$405,3,FALSE)</f>
        <v>0.7641</v>
      </c>
      <c r="G105" s="10">
        <f>VLOOKUP(C105,away!$B$2:$E$405,4,FALSE)</f>
        <v>0.72940000000000005</v>
      </c>
      <c r="H105" s="10">
        <f>VLOOKUP(A105,away!$A$2:$E$405,3,FALSE)</f>
        <v>1.0562</v>
      </c>
      <c r="I105" s="10">
        <f>VLOOKUP(C105,away!$B$2:$E$405,3,FALSE)</f>
        <v>0.65859999999999996</v>
      </c>
      <c r="J105" s="10">
        <f>VLOOKUP(B105,home!$B$2:$E$405,4,FALSE)</f>
        <v>0.69979999999999998</v>
      </c>
      <c r="K105" s="12">
        <f t="shared" si="224"/>
        <v>0.69767137717200012</v>
      </c>
      <c r="L105" s="12">
        <f t="shared" si="225"/>
        <v>0.48679020133599998</v>
      </c>
      <c r="M105" s="13">
        <f t="shared" si="226"/>
        <v>0.30591084413836317</v>
      </c>
      <c r="N105" s="13">
        <f t="shared" si="227"/>
        <v>0.21342523992186094</v>
      </c>
      <c r="O105" s="13">
        <f t="shared" si="228"/>
        <v>0.14891440140897952</v>
      </c>
      <c r="P105" s="13">
        <f t="shared" si="229"/>
        <v>0.1038933155117468</v>
      </c>
      <c r="Q105" s="13">
        <f t="shared" si="230"/>
        <v>7.4450340529774617E-2</v>
      </c>
      <c r="R105" s="13">
        <f t="shared" si="231"/>
        <v>3.624503572185353E-2</v>
      </c>
      <c r="S105" s="13">
        <f t="shared" si="232"/>
        <v>8.8210513086137352E-3</v>
      </c>
      <c r="T105" s="13">
        <f t="shared" si="233"/>
        <v>3.6241696256022742E-2</v>
      </c>
      <c r="U105" s="13">
        <f t="shared" si="234"/>
        <v>2.5287123987713895E-2</v>
      </c>
      <c r="V105" s="13">
        <f t="shared" si="235"/>
        <v>3.3286687002344936E-4</v>
      </c>
      <c r="W105" s="13">
        <f t="shared" si="236"/>
        <v>1.7313957202777414E-2</v>
      </c>
      <c r="X105" s="13">
        <f t="shared" si="237"/>
        <v>8.4282647126629039E-3</v>
      </c>
      <c r="Y105" s="13">
        <f t="shared" si="238"/>
        <v>2.0513983381951397E-3</v>
      </c>
      <c r="Z105" s="13">
        <f t="shared" si="239"/>
        <v>5.8812427454905322E-3</v>
      </c>
      <c r="AA105" s="13">
        <f t="shared" si="240"/>
        <v>4.1031747257292148E-3</v>
      </c>
      <c r="AB105" s="13">
        <f t="shared" si="241"/>
        <v>1.4313337808384223E-3</v>
      </c>
      <c r="AC105" s="13">
        <f t="shared" si="242"/>
        <v>7.0655068734487456E-6</v>
      </c>
      <c r="AD105" s="13">
        <f t="shared" si="243"/>
        <v>3.0198630914896963E-3</v>
      </c>
      <c r="AE105" s="13">
        <f t="shared" si="244"/>
        <v>1.4700397623134246E-3</v>
      </c>
      <c r="AF105" s="13">
        <f t="shared" si="245"/>
        <v>3.5780047593423877E-4</v>
      </c>
      <c r="AG105" s="13">
        <f t="shared" si="246"/>
        <v>5.8057921906048249E-5</v>
      </c>
      <c r="AH105" s="13">
        <f t="shared" si="247"/>
        <v>7.1573283504580611E-4</v>
      </c>
      <c r="AI105" s="13">
        <f t="shared" si="248"/>
        <v>4.9934631271362758E-4</v>
      </c>
      <c r="AJ105" s="13">
        <f t="shared" si="249"/>
        <v>1.7418981483833837E-4</v>
      </c>
      <c r="AK105" s="13">
        <f t="shared" si="250"/>
        <v>4.0509082669199748E-5</v>
      </c>
      <c r="AL105" s="13">
        <f t="shared" si="251"/>
        <v>9.5983381945311122E-8</v>
      </c>
      <c r="AM105" s="13">
        <f t="shared" si="252"/>
        <v>4.2137440838210214E-4</v>
      </c>
      <c r="AN105" s="13">
        <f t="shared" si="253"/>
        <v>2.0512093309416139E-4</v>
      </c>
      <c r="AO105" s="13">
        <f t="shared" si="254"/>
        <v>4.9925430159567499E-5</v>
      </c>
      <c r="AP105" s="13">
        <f t="shared" si="255"/>
        <v>8.1010700663874243E-6</v>
      </c>
      <c r="AQ105" s="13">
        <f t="shared" si="256"/>
        <v>9.8588038216344405E-7</v>
      </c>
      <c r="AR105" s="13">
        <f t="shared" si="257"/>
        <v>6.9682346174946823E-5</v>
      </c>
      <c r="AS105" s="13">
        <f t="shared" si="258"/>
        <v>4.8615378420451206E-5</v>
      </c>
      <c r="AT105" s="13">
        <f t="shared" si="259"/>
        <v>1.6958779007167061E-5</v>
      </c>
      <c r="AU105" s="13">
        <f t="shared" si="260"/>
        <v>3.9438849016952834E-6</v>
      </c>
      <c r="AV105" s="13">
        <f t="shared" si="261"/>
        <v>6.8788390269340146E-7</v>
      </c>
      <c r="AW105" s="13">
        <f t="shared" si="262"/>
        <v>9.0549546773416237E-10</v>
      </c>
      <c r="AX105" s="13">
        <f t="shared" si="263"/>
        <v>4.8996810633496326E-5</v>
      </c>
      <c r="AY105" s="13">
        <f t="shared" si="264"/>
        <v>2.3851167313101541E-5</v>
      </c>
      <c r="AZ105" s="13">
        <f t="shared" si="265"/>
        <v>5.8052572692216609E-6</v>
      </c>
      <c r="BA105" s="13">
        <f t="shared" si="266"/>
        <v>9.4198078496389682E-7</v>
      </c>
      <c r="BB105" s="13">
        <f t="shared" si="267"/>
        <v>1.1463675399180462E-7</v>
      </c>
      <c r="BC105" s="13">
        <f t="shared" si="268"/>
        <v>1.1160809711235216E-8</v>
      </c>
      <c r="BD105" s="13">
        <f t="shared" si="269"/>
        <v>5.6534472206778683E-6</v>
      </c>
      <c r="BE105" s="13">
        <f t="shared" si="270"/>
        <v>3.9442483082195456E-6</v>
      </c>
      <c r="BF105" s="13">
        <f t="shared" si="271"/>
        <v>1.3758945745519305E-6</v>
      </c>
      <c r="BG105" s="13">
        <f t="shared" si="272"/>
        <v>3.1997408755704293E-7</v>
      </c>
      <c r="BH105" s="13">
        <f t="shared" si="273"/>
        <v>5.5809190581319051E-8</v>
      </c>
      <c r="BI105" s="13">
        <f t="shared" si="274"/>
        <v>7.7872949703446968E-9</v>
      </c>
      <c r="BJ105" s="14">
        <f t="shared" si="275"/>
        <v>0.357581886948586</v>
      </c>
      <c r="BK105" s="14">
        <f t="shared" si="276"/>
        <v>0.41898909048631566</v>
      </c>
      <c r="BL105" s="14">
        <f t="shared" si="277"/>
        <v>0.21756209310346505</v>
      </c>
      <c r="BM105" s="14">
        <f t="shared" si="278"/>
        <v>0.11715128578946109</v>
      </c>
      <c r="BN105" s="14">
        <f t="shared" si="279"/>
        <v>0.88283917723257865</v>
      </c>
    </row>
    <row r="106" spans="1:66" x14ac:dyDescent="0.25">
      <c r="A106" t="s">
        <v>80</v>
      </c>
      <c r="B106" t="s">
        <v>82</v>
      </c>
      <c r="C106" t="s">
        <v>89</v>
      </c>
      <c r="D106" s="11">
        <v>44201</v>
      </c>
      <c r="E106" s="10">
        <f>VLOOKUP(A106,home!$A$2:$E$405,3,FALSE)</f>
        <v>1.2518</v>
      </c>
      <c r="F106" s="10">
        <f>VLOOKUP(B106,home!$B$2:$E$405,3,FALSE)</f>
        <v>0.62519999999999998</v>
      </c>
      <c r="G106" s="10">
        <f>VLOOKUP(C106,away!$B$2:$E$405,4,FALSE)</f>
        <v>0.79879999999999995</v>
      </c>
      <c r="H106" s="10">
        <f>VLOOKUP(A106,away!$A$2:$E$405,3,FALSE)</f>
        <v>1.0562</v>
      </c>
      <c r="I106" s="10">
        <f>VLOOKUP(C106,away!$B$2:$E$405,3,FALSE)</f>
        <v>1.1938</v>
      </c>
      <c r="J106" s="10">
        <f>VLOOKUP(B106,home!$B$2:$E$405,4,FALSE)</f>
        <v>1.5230999999999999</v>
      </c>
      <c r="K106" s="12">
        <f t="shared" si="224"/>
        <v>0.62516113756799996</v>
      </c>
      <c r="L106" s="12">
        <f t="shared" si="225"/>
        <v>1.9204639350359998</v>
      </c>
      <c r="M106" s="13">
        <f t="shared" si="226"/>
        <v>7.8424015952910722E-2</v>
      </c>
      <c r="N106" s="13">
        <f t="shared" si="227"/>
        <v>4.9027647025772648E-2</v>
      </c>
      <c r="O106" s="13">
        <f t="shared" si="228"/>
        <v>0.1506104942782529</v>
      </c>
      <c r="P106" s="13">
        <f t="shared" si="229"/>
        <v>9.4155827932671354E-2</v>
      </c>
      <c r="Q106" s="13">
        <f t="shared" si="230"/>
        <v>1.5325089793457196E-2</v>
      </c>
      <c r="R106" s="13">
        <f t="shared" si="231"/>
        <v>0.14462101124966531</v>
      </c>
      <c r="S106" s="13">
        <f t="shared" si="232"/>
        <v>2.8260858061036908E-2</v>
      </c>
      <c r="T106" s="13">
        <f t="shared" si="233"/>
        <v>2.9431282249522839E-2</v>
      </c>
      <c r="U106" s="13">
        <f t="shared" si="234"/>
        <v>9.0411435909075299E-2</v>
      </c>
      <c r="V106" s="13">
        <f t="shared" si="235"/>
        <v>3.7699966387030924E-3</v>
      </c>
      <c r="W106" s="13">
        <f t="shared" si="236"/>
        <v>3.1935501895364827E-3</v>
      </c>
      <c r="X106" s="13">
        <f t="shared" si="237"/>
        <v>6.1330979637321953E-3</v>
      </c>
      <c r="Y106" s="13">
        <f t="shared" si="238"/>
        <v>5.8891967246952068E-3</v>
      </c>
      <c r="Z106" s="13">
        <f t="shared" si="239"/>
        <v>9.2579812117805943E-2</v>
      </c>
      <c r="AA106" s="13">
        <f t="shared" si="240"/>
        <v>5.7877300659399278E-2</v>
      </c>
      <c r="AB106" s="13">
        <f t="shared" si="241"/>
        <v>1.8091319559797599E-2</v>
      </c>
      <c r="AC106" s="13">
        <f t="shared" si="242"/>
        <v>2.828909857103083E-4</v>
      </c>
      <c r="AD106" s="13">
        <f t="shared" si="243"/>
        <v>4.9912086734278226E-4</v>
      </c>
      <c r="AE106" s="13">
        <f t="shared" si="244"/>
        <v>9.5854362495570076E-4</v>
      </c>
      <c r="AF106" s="13">
        <f t="shared" si="245"/>
        <v>9.2042423094304863E-4</v>
      </c>
      <c r="AG106" s="13">
        <f t="shared" si="246"/>
        <v>5.8921384681979029E-4</v>
      </c>
      <c r="AH106" s="13">
        <f t="shared" si="247"/>
        <v>4.4449047571163781E-2</v>
      </c>
      <c r="AI106" s="13">
        <f t="shared" si="248"/>
        <v>2.7787817143402897E-2</v>
      </c>
      <c r="AJ106" s="13">
        <f t="shared" si="249"/>
        <v>8.6859316879506609E-3</v>
      </c>
      <c r="AK106" s="13">
        <f t="shared" si="250"/>
        <v>1.8100356449590582E-3</v>
      </c>
      <c r="AL106" s="13">
        <f t="shared" si="251"/>
        <v>1.358555011527945E-5</v>
      </c>
      <c r="AM106" s="13">
        <f t="shared" si="252"/>
        <v>6.2406193842388117E-5</v>
      </c>
      <c r="AN106" s="13">
        <f t="shared" si="253"/>
        <v>1.1984884459717203E-4</v>
      </c>
      <c r="AO106" s="13">
        <f t="shared" si="254"/>
        <v>1.1508269185230156E-4</v>
      </c>
      <c r="AP106" s="13">
        <f t="shared" si="255"/>
        <v>7.367071974973547E-5</v>
      </c>
      <c r="AQ106" s="13">
        <f t="shared" si="256"/>
        <v>3.5370490086877827E-5</v>
      </c>
      <c r="AR106" s="13">
        <f t="shared" si="257"/>
        <v>1.7072558561423916E-2</v>
      </c>
      <c r="AS106" s="13">
        <f t="shared" si="258"/>
        <v>1.0673100131456073E-2</v>
      </c>
      <c r="AT106" s="13">
        <f t="shared" si="259"/>
        <v>3.3362037097791238E-3</v>
      </c>
      <c r="AU106" s="13">
        <f t="shared" si="260"/>
        <v>6.952216354546997E-4</v>
      </c>
      <c r="AV106" s="13">
        <f t="shared" si="261"/>
        <v>1.0865638712068635E-4</v>
      </c>
      <c r="AW106" s="13">
        <f t="shared" si="262"/>
        <v>4.5307787681922073E-7</v>
      </c>
      <c r="AX106" s="13">
        <f t="shared" si="263"/>
        <v>6.5023211889660764E-6</v>
      </c>
      <c r="AY106" s="13">
        <f t="shared" si="264"/>
        <v>1.248747333742975E-5</v>
      </c>
      <c r="AZ106" s="13">
        <f t="shared" si="265"/>
        <v>1.1990871092128738E-5</v>
      </c>
      <c r="BA106" s="13">
        <f t="shared" si="266"/>
        <v>7.6760118273663236E-6</v>
      </c>
      <c r="BB106" s="13">
        <f t="shared" si="267"/>
        <v>3.6853759698417007E-6</v>
      </c>
      <c r="BC106" s="13">
        <f t="shared" si="268"/>
        <v>1.4155263274258621E-6</v>
      </c>
      <c r="BD106" s="13">
        <f t="shared" si="269"/>
        <v>5.464538832667446E-3</v>
      </c>
      <c r="BE106" s="13">
        <f t="shared" si="270"/>
        <v>3.416217312914892E-3</v>
      </c>
      <c r="BF106" s="13">
        <f t="shared" si="271"/>
        <v>1.0678431507606847E-3</v>
      </c>
      <c r="BG106" s="13">
        <f t="shared" si="272"/>
        <v>2.2252467962458235E-4</v>
      </c>
      <c r="BH106" s="13">
        <f t="shared" si="273"/>
        <v>3.4778445462764655E-5</v>
      </c>
      <c r="BI106" s="13">
        <f t="shared" si="274"/>
        <v>4.3484265056697198E-6</v>
      </c>
      <c r="BJ106" s="14">
        <f t="shared" si="275"/>
        <v>0.11241730303664954</v>
      </c>
      <c r="BK106" s="14">
        <f t="shared" si="276"/>
        <v>0.20491966259448505</v>
      </c>
      <c r="BL106" s="14">
        <f t="shared" si="277"/>
        <v>0.58644038497683715</v>
      </c>
      <c r="BM106" s="14">
        <f t="shared" si="278"/>
        <v>0.46418104209758726</v>
      </c>
      <c r="BN106" s="14">
        <f t="shared" si="279"/>
        <v>0.53216408623273015</v>
      </c>
    </row>
    <row r="107" spans="1:66" x14ac:dyDescent="0.25">
      <c r="A107" t="s">
        <v>80</v>
      </c>
      <c r="B107" t="s">
        <v>359</v>
      </c>
      <c r="C107" t="s">
        <v>95</v>
      </c>
      <c r="D107" s="11">
        <v>44201</v>
      </c>
      <c r="E107" s="10">
        <f>VLOOKUP(A107,home!$A$2:$E$405,3,FALSE)</f>
        <v>1.2518</v>
      </c>
      <c r="F107" s="10">
        <f>VLOOKUP(B107,home!$B$2:$E$405,3,FALSE)</f>
        <v>1.3546</v>
      </c>
      <c r="G107" s="10">
        <f>VLOOKUP(C107,away!$B$2:$E$405,4,FALSE)</f>
        <v>0.62519999999999998</v>
      </c>
      <c r="H107" s="10">
        <f>VLOOKUP(A107,away!$A$2:$E$405,3,FALSE)</f>
        <v>1.0562</v>
      </c>
      <c r="I107" s="10">
        <f>VLOOKUP(C107,away!$B$2:$E$405,3,FALSE)</f>
        <v>0.78210000000000002</v>
      </c>
      <c r="J107" s="10">
        <f>VLOOKUP(B107,home!$B$2:$E$405,4,FALSE)</f>
        <v>0.82330000000000003</v>
      </c>
      <c r="K107" s="12">
        <f t="shared" si="224"/>
        <v>1.060144312656</v>
      </c>
      <c r="L107" s="12">
        <f t="shared" si="225"/>
        <v>0.68009027466600003</v>
      </c>
      <c r="M107" s="13">
        <f t="shared" si="226"/>
        <v>0.1754792305854323</v>
      </c>
      <c r="N107" s="13">
        <f t="shared" si="227"/>
        <v>0.18603330829439685</v>
      </c>
      <c r="O107" s="13">
        <f t="shared" si="228"/>
        <v>0.119341718127025</v>
      </c>
      <c r="P107" s="13">
        <f t="shared" si="229"/>
        <v>0.12651944373496099</v>
      </c>
      <c r="Q107" s="13">
        <f t="shared" si="230"/>
        <v>9.8611076876442535E-2</v>
      </c>
      <c r="R107" s="13">
        <f t="shared" si="231"/>
        <v>4.0581570930060387E-2</v>
      </c>
      <c r="S107" s="13">
        <f t="shared" si="232"/>
        <v>2.2804934791429421E-2</v>
      </c>
      <c r="T107" s="13">
        <f t="shared" si="233"/>
        <v>6.706443435800985E-2</v>
      </c>
      <c r="U107" s="13">
        <f t="shared" si="234"/>
        <v>4.302232162014958E-2</v>
      </c>
      <c r="V107" s="13">
        <f t="shared" si="235"/>
        <v>1.8269130480873593E-3</v>
      </c>
      <c r="W107" s="13">
        <f t="shared" si="236"/>
        <v>3.4847324105148049E-2</v>
      </c>
      <c r="X107" s="13">
        <f t="shared" si="237"/>
        <v>2.369932622204526E-2</v>
      </c>
      <c r="Y107" s="13">
        <f t="shared" si="238"/>
        <v>8.0588406398749476E-3</v>
      </c>
      <c r="Z107" s="13">
        <f t="shared" si="239"/>
        <v>9.1997105734008457E-3</v>
      </c>
      <c r="AA107" s="13">
        <f t="shared" si="240"/>
        <v>9.7530208424721748E-3</v>
      </c>
      <c r="AB107" s="13">
        <f t="shared" si="241"/>
        <v>5.1698047886811526E-3</v>
      </c>
      <c r="AC107" s="13">
        <f t="shared" si="242"/>
        <v>8.2324565500225917E-5</v>
      </c>
      <c r="AD107" s="13">
        <f t="shared" si="243"/>
        <v>9.235798115338258E-3</v>
      </c>
      <c r="AE107" s="13">
        <f t="shared" si="244"/>
        <v>6.2811764770201207E-3</v>
      </c>
      <c r="AF107" s="13">
        <f t="shared" si="245"/>
        <v>2.1358835177411159E-3</v>
      </c>
      <c r="AG107" s="13">
        <f t="shared" si="246"/>
        <v>4.8419786941171272E-4</v>
      </c>
      <c r="AH107" s="13">
        <f t="shared" si="247"/>
        <v>1.5641584226779714E-3</v>
      </c>
      <c r="AI107" s="13">
        <f t="shared" si="248"/>
        <v>1.6582336558950308E-3</v>
      </c>
      <c r="AJ107" s="13">
        <f t="shared" si="249"/>
        <v>8.7898348967594168E-4</v>
      </c>
      <c r="AK107" s="13">
        <f t="shared" si="250"/>
        <v>3.1061644916615782E-4</v>
      </c>
      <c r="AL107" s="13">
        <f t="shared" si="251"/>
        <v>2.37422017364957E-6</v>
      </c>
      <c r="AM107" s="13">
        <f t="shared" si="252"/>
        <v>1.9582557689629722E-3</v>
      </c>
      <c r="AN107" s="13">
        <f t="shared" si="253"/>
        <v>1.3317907037803066E-3</v>
      </c>
      <c r="AO107" s="13">
        <f t="shared" si="254"/>
        <v>4.528689527657871E-4</v>
      </c>
      <c r="AP107" s="13">
        <f t="shared" si="255"/>
        <v>1.02663923491396E-4</v>
      </c>
      <c r="AQ107" s="13">
        <f t="shared" si="256"/>
        <v>1.7455183981388177E-5</v>
      </c>
      <c r="AR107" s="13">
        <f t="shared" si="257"/>
        <v>2.1275378626003978E-4</v>
      </c>
      <c r="AS107" s="13">
        <f t="shared" si="258"/>
        <v>2.255497164996114E-4</v>
      </c>
      <c r="AT107" s="13">
        <f t="shared" si="259"/>
        <v>1.1955762458411809E-4</v>
      </c>
      <c r="AU107" s="13">
        <f t="shared" si="260"/>
        <v>4.224944524583799E-5</v>
      </c>
      <c r="AV107" s="13">
        <f t="shared" si="261"/>
        <v>1.1197627272561551E-5</v>
      </c>
      <c r="AW107" s="13">
        <f t="shared" si="262"/>
        <v>4.7549947565545713E-8</v>
      </c>
      <c r="AX107" s="13">
        <f t="shared" si="263"/>
        <v>3.4600561936531601E-4</v>
      </c>
      <c r="AY107" s="13">
        <f t="shared" si="264"/>
        <v>2.353150567101372E-4</v>
      </c>
      <c r="AZ107" s="13">
        <f t="shared" si="265"/>
        <v>8.001774077552129E-5</v>
      </c>
      <c r="BA107" s="13">
        <f t="shared" si="266"/>
        <v>1.8139762434059023E-5</v>
      </c>
      <c r="BB107" s="13">
        <f t="shared" si="267"/>
        <v>3.0841690040387973E-6</v>
      </c>
      <c r="BC107" s="13">
        <f t="shared" si="268"/>
        <v>4.1950266901462192E-7</v>
      </c>
      <c r="BD107" s="13">
        <f t="shared" si="269"/>
        <v>2.4115296822303649E-5</v>
      </c>
      <c r="BE107" s="13">
        <f t="shared" si="270"/>
        <v>2.5565694774176521E-5</v>
      </c>
      <c r="BF107" s="13">
        <f t="shared" si="271"/>
        <v>1.3551662956971229E-5</v>
      </c>
      <c r="BG107" s="13">
        <f t="shared" si="272"/>
        <v>4.7889061369546801E-6</v>
      </c>
      <c r="BH107" s="13">
        <f t="shared" si="273"/>
        <v>1.2692329012339796E-6</v>
      </c>
      <c r="BI107" s="13">
        <f t="shared" si="274"/>
        <v>2.6911400833581567E-7</v>
      </c>
      <c r="BJ107" s="14">
        <f t="shared" si="275"/>
        <v>0.44099738285936868</v>
      </c>
      <c r="BK107" s="14">
        <f t="shared" si="276"/>
        <v>0.32695053600229407</v>
      </c>
      <c r="BL107" s="14">
        <f t="shared" si="277"/>
        <v>0.22296129643326551</v>
      </c>
      <c r="BM107" s="14">
        <f t="shared" si="278"/>
        <v>0.2533073098132485</v>
      </c>
      <c r="BN107" s="14">
        <f t="shared" si="279"/>
        <v>0.74656634854831816</v>
      </c>
    </row>
    <row r="108" spans="1:66" x14ac:dyDescent="0.25">
      <c r="A108" t="s">
        <v>80</v>
      </c>
      <c r="B108" t="s">
        <v>96</v>
      </c>
      <c r="C108" t="s">
        <v>369</v>
      </c>
      <c r="D108" s="11">
        <v>44201</v>
      </c>
      <c r="E108" s="10">
        <f>VLOOKUP(A108,home!$A$2:$E$405,3,FALSE)</f>
        <v>1.2518</v>
      </c>
      <c r="F108" s="10">
        <f>VLOOKUP(B108,home!$B$2:$E$405,3,FALSE)</f>
        <v>0.97250000000000003</v>
      </c>
      <c r="G108" s="10">
        <f>VLOOKUP(C108,away!$B$2:$E$405,4,FALSE)</f>
        <v>1.3546</v>
      </c>
      <c r="H108" s="10">
        <f>VLOOKUP(A108,away!$A$2:$E$405,3,FALSE)</f>
        <v>1.0562</v>
      </c>
      <c r="I108" s="10">
        <f>VLOOKUP(C108,away!$B$2:$E$405,3,FALSE)</f>
        <v>0.78210000000000002</v>
      </c>
      <c r="J108" s="10">
        <f>VLOOKUP(B108,home!$B$2:$E$405,4,FALSE)</f>
        <v>0.94679999999999997</v>
      </c>
      <c r="K108" s="12">
        <f t="shared" si="224"/>
        <v>1.6490568523000002</v>
      </c>
      <c r="L108" s="12">
        <f t="shared" si="225"/>
        <v>0.78210794613599999</v>
      </c>
      <c r="M108" s="13">
        <f t="shared" si="226"/>
        <v>8.7934347116512684E-2</v>
      </c>
      <c r="N108" s="13">
        <f t="shared" si="227"/>
        <v>0.14500873766501199</v>
      </c>
      <c r="O108" s="13">
        <f t="shared" si="228"/>
        <v>6.8774151618105822E-2</v>
      </c>
      <c r="P108" s="13">
        <f t="shared" si="229"/>
        <v>0.11341248598695654</v>
      </c>
      <c r="Q108" s="13">
        <f t="shared" si="230"/>
        <v>0.11956382624493063</v>
      </c>
      <c r="R108" s="13">
        <f t="shared" si="231"/>
        <v>2.6894405234641299E-2</v>
      </c>
      <c r="S108" s="13">
        <f t="shared" si="232"/>
        <v>3.6568168183187283E-2</v>
      </c>
      <c r="T108" s="13">
        <f t="shared" si="233"/>
        <v>9.3511818576584263E-2</v>
      </c>
      <c r="U108" s="13">
        <f t="shared" si="234"/>
        <v>4.4350403240718227E-2</v>
      </c>
      <c r="V108" s="13">
        <f t="shared" si="235"/>
        <v>5.2403829266310566E-3</v>
      </c>
      <c r="W108" s="13">
        <f t="shared" si="236"/>
        <v>6.5722515652136465E-2</v>
      </c>
      <c r="X108" s="13">
        <f t="shared" si="237"/>
        <v>5.1402101731583563E-2</v>
      </c>
      <c r="Y108" s="13">
        <f t="shared" si="238"/>
        <v>2.0100996106181275E-2</v>
      </c>
      <c r="Z108" s="13">
        <f t="shared" si="239"/>
        <v>7.0114426802048643E-3</v>
      </c>
      <c r="AA108" s="13">
        <f t="shared" si="240"/>
        <v>1.156226759630051E-2</v>
      </c>
      <c r="AB108" s="13">
        <f t="shared" si="241"/>
        <v>9.5334183039028075E-3</v>
      </c>
      <c r="AC108" s="13">
        <f t="shared" si="242"/>
        <v>4.2242087045730342E-4</v>
      </c>
      <c r="AD108" s="13">
        <f t="shared" si="243"/>
        <v>2.7095041196637425E-2</v>
      </c>
      <c r="AE108" s="13">
        <f t="shared" si="244"/>
        <v>2.1191247020772401E-2</v>
      </c>
      <c r="AF108" s="13">
        <f t="shared" si="245"/>
        <v>8.2869213417384648E-3</v>
      </c>
      <c r="AG108" s="13">
        <f t="shared" si="246"/>
        <v>2.1604223434592189E-3</v>
      </c>
      <c r="AH108" s="13">
        <f t="shared" si="247"/>
        <v>1.3709262585163296E-3</v>
      </c>
      <c r="AI108" s="13">
        <f t="shared" si="248"/>
        <v>2.2607353406043544E-3</v>
      </c>
      <c r="AJ108" s="13">
        <f t="shared" si="249"/>
        <v>1.8640405523301935E-3</v>
      </c>
      <c r="AK108" s="13">
        <f t="shared" si="250"/>
        <v>1.024636281928394E-3</v>
      </c>
      <c r="AL108" s="13">
        <f t="shared" si="251"/>
        <v>2.1792531643117463E-5</v>
      </c>
      <c r="AM108" s="13">
        <f t="shared" si="252"/>
        <v>8.9362526697331496E-3</v>
      </c>
      <c r="AN108" s="13">
        <f t="shared" si="253"/>
        <v>6.9891142216773399E-3</v>
      </c>
      <c r="AO108" s="13">
        <f t="shared" si="254"/>
        <v>2.7331208846129861E-3</v>
      </c>
      <c r="AP108" s="13">
        <f t="shared" si="255"/>
        <v>7.1253185386868992E-4</v>
      </c>
      <c r="AQ108" s="13">
        <f t="shared" si="256"/>
        <v>1.393192061964294E-4</v>
      </c>
      <c r="AR108" s="13">
        <f t="shared" si="257"/>
        <v>2.1444246407042355E-4</v>
      </c>
      <c r="AS108" s="13">
        <f t="shared" si="258"/>
        <v>3.5362781479942852E-4</v>
      </c>
      <c r="AT108" s="13">
        <f t="shared" si="259"/>
        <v>2.9157618557943663E-4</v>
      </c>
      <c r="AU108" s="13">
        <f t="shared" si="260"/>
        <v>1.602752355990888E-4</v>
      </c>
      <c r="AV108" s="13">
        <f t="shared" si="261"/>
        <v>6.6075743879668604E-5</v>
      </c>
      <c r="AW108" s="13">
        <f t="shared" si="262"/>
        <v>7.8074194322895618E-7</v>
      </c>
      <c r="AX108" s="13">
        <f t="shared" si="263"/>
        <v>2.4560647831512695E-3</v>
      </c>
      <c r="AY108" s="13">
        <f t="shared" si="264"/>
        <v>1.9209077831273992E-3</v>
      </c>
      <c r="AZ108" s="13">
        <f t="shared" si="265"/>
        <v>7.5117862048921353E-4</v>
      </c>
      <c r="BA108" s="13">
        <f t="shared" si="266"/>
        <v>1.9583425601736419E-4</v>
      </c>
      <c r="BB108" s="13">
        <f t="shared" si="267"/>
        <v>3.8290881939203079E-5</v>
      </c>
      <c r="BC108" s="13">
        <f t="shared" si="268"/>
        <v>5.9895206058412376E-6</v>
      </c>
      <c r="BD108" s="13">
        <f t="shared" si="269"/>
        <v>2.7952859189743636E-5</v>
      </c>
      <c r="BE108" s="13">
        <f t="shared" si="270"/>
        <v>4.609585398822377E-5</v>
      </c>
      <c r="BF108" s="13">
        <f t="shared" si="271"/>
        <v>3.8007341940950365E-5</v>
      </c>
      <c r="BG108" s="13">
        <f t="shared" si="272"/>
        <v>2.0892089221811128E-5</v>
      </c>
      <c r="BH108" s="13">
        <f t="shared" si="273"/>
        <v>8.613060722522656E-6</v>
      </c>
      <c r="BI108" s="13">
        <f t="shared" si="274"/>
        <v>2.8406853607503958E-6</v>
      </c>
      <c r="BJ108" s="14">
        <f t="shared" si="275"/>
        <v>0.57892223256045461</v>
      </c>
      <c r="BK108" s="14">
        <f t="shared" si="276"/>
        <v>0.24552050539851539</v>
      </c>
      <c r="BL108" s="14">
        <f t="shared" si="277"/>
        <v>0.16886538376140001</v>
      </c>
      <c r="BM108" s="14">
        <f t="shared" si="278"/>
        <v>0.43681148349323168</v>
      </c>
      <c r="BN108" s="14">
        <f t="shared" si="279"/>
        <v>0.5615879538661589</v>
      </c>
    </row>
    <row r="109" spans="1:66" x14ac:dyDescent="0.25">
      <c r="A109" t="s">
        <v>80</v>
      </c>
      <c r="B109" t="s">
        <v>86</v>
      </c>
      <c r="C109" t="s">
        <v>81</v>
      </c>
      <c r="D109" s="11">
        <v>44201</v>
      </c>
      <c r="E109" s="10">
        <f>VLOOKUP(A109,home!$A$2:$E$405,3,FALSE)</f>
        <v>1.2518</v>
      </c>
      <c r="F109" s="10">
        <f>VLOOKUP(B109,home!$B$2:$E$405,3,FALSE)</f>
        <v>0.86829999999999996</v>
      </c>
      <c r="G109" s="10">
        <f>VLOOKUP(C109,away!$B$2:$E$405,4,FALSE)</f>
        <v>0.97250000000000003</v>
      </c>
      <c r="H109" s="10">
        <f>VLOOKUP(A109,away!$A$2:$E$405,3,FALSE)</f>
        <v>1.0562</v>
      </c>
      <c r="I109" s="10">
        <f>VLOOKUP(C109,away!$B$2:$E$405,3,FALSE)</f>
        <v>1.0290999999999999</v>
      </c>
      <c r="J109" s="10">
        <f>VLOOKUP(B109,home!$B$2:$E$405,4,FALSE)</f>
        <v>0.94679999999999997</v>
      </c>
      <c r="K109" s="12">
        <f t="shared" si="224"/>
        <v>1.05704714665</v>
      </c>
      <c r="L109" s="12">
        <f t="shared" si="225"/>
        <v>1.0291104556559998</v>
      </c>
      <c r="M109" s="13">
        <f t="shared" si="226"/>
        <v>0.12416330521314353</v>
      </c>
      <c r="N109" s="13">
        <f t="shared" si="227"/>
        <v>0.13124646749418645</v>
      </c>
      <c r="O109" s="13">
        <f t="shared" si="228"/>
        <v>0.12777775560365312</v>
      </c>
      <c r="P109" s="13">
        <f t="shared" si="229"/>
        <v>0.13506711196618257</v>
      </c>
      <c r="Q109" s="13">
        <f t="shared" si="230"/>
        <v>6.9366851986310873E-2</v>
      </c>
      <c r="R109" s="13">
        <f t="shared" si="231"/>
        <v>6.5748712145988222E-2</v>
      </c>
      <c r="S109" s="13">
        <f t="shared" si="232"/>
        <v>3.6732118043186039E-2</v>
      </c>
      <c r="T109" s="13">
        <f t="shared" si="233"/>
        <v>7.1386152655054672E-2</v>
      </c>
      <c r="U109" s="13">
        <f t="shared" si="234"/>
        <v>6.9499488569829043E-2</v>
      </c>
      <c r="V109" s="13">
        <f t="shared" si="235"/>
        <v>4.4397632367015744E-3</v>
      </c>
      <c r="W109" s="13">
        <f t="shared" si="236"/>
        <v>2.4441344321407599E-2</v>
      </c>
      <c r="X109" s="13">
        <f t="shared" si="237"/>
        <v>2.5152842991448952E-2</v>
      </c>
      <c r="Y109" s="13">
        <f t="shared" si="238"/>
        <v>1.2942526855986928E-2</v>
      </c>
      <c r="Z109" s="13">
        <f t="shared" si="239"/>
        <v>2.2554229038451036E-2</v>
      </c>
      <c r="AA109" s="13">
        <f t="shared" si="240"/>
        <v>2.384088344998524E-2</v>
      </c>
      <c r="AB109" s="13">
        <f t="shared" si="241"/>
        <v>1.2600468912211052E-2</v>
      </c>
      <c r="AC109" s="13">
        <f t="shared" si="242"/>
        <v>3.0185347291491571E-4</v>
      </c>
      <c r="AD109" s="13">
        <f t="shared" si="243"/>
        <v>6.4589133188085197E-3</v>
      </c>
      <c r="AE109" s="13">
        <f t="shared" si="244"/>
        <v>6.6469352285616406E-3</v>
      </c>
      <c r="AF109" s="13">
        <f t="shared" si="245"/>
        <v>3.420215270890494E-3</v>
      </c>
      <c r="AG109" s="13">
        <f t="shared" si="246"/>
        <v>1.1732597652892418E-3</v>
      </c>
      <c r="AH109" s="13">
        <f t="shared" si="247"/>
        <v>5.8026982306825315E-3</v>
      </c>
      <c r="AI109" s="13">
        <f t="shared" si="248"/>
        <v>6.1337256076139735E-3</v>
      </c>
      <c r="AJ109" s="13">
        <f t="shared" si="249"/>
        <v>3.2418185759311934E-3</v>
      </c>
      <c r="AK109" s="13">
        <f t="shared" si="250"/>
        <v>1.1422516918816782E-3</v>
      </c>
      <c r="AL109" s="13">
        <f t="shared" si="251"/>
        <v>1.3134468916912874E-5</v>
      </c>
      <c r="AM109" s="13">
        <f t="shared" si="252"/>
        <v>1.3654751788212459E-3</v>
      </c>
      <c r="AN109" s="13">
        <f t="shared" si="253"/>
        <v>1.40522478346369E-3</v>
      </c>
      <c r="AO109" s="13">
        <f t="shared" si="254"/>
        <v>7.230657586047109E-4</v>
      </c>
      <c r="AP109" s="13">
        <f t="shared" si="255"/>
        <v>2.4803817743564838E-4</v>
      </c>
      <c r="AQ109" s="13">
        <f t="shared" si="256"/>
        <v>6.3814670450220958E-5</v>
      </c>
      <c r="AR109" s="13">
        <f t="shared" si="257"/>
        <v>1.1943234840423929E-3</v>
      </c>
      <c r="AS109" s="13">
        <f t="shared" si="258"/>
        <v>1.2624562309840983E-3</v>
      </c>
      <c r="AT109" s="13">
        <f t="shared" si="259"/>
        <v>6.6723787836612712E-4</v>
      </c>
      <c r="AU109" s="13">
        <f t="shared" si="260"/>
        <v>2.3510063182123817E-4</v>
      </c>
      <c r="AV109" s="13">
        <f t="shared" si="261"/>
        <v>6.2128113010562997E-5</v>
      </c>
      <c r="AW109" s="13">
        <f t="shared" si="262"/>
        <v>3.9688653511859465E-7</v>
      </c>
      <c r="AX109" s="13">
        <f t="shared" si="263"/>
        <v>2.4056194026573268E-4</v>
      </c>
      <c r="AY109" s="13">
        <f t="shared" si="264"/>
        <v>2.4756480796035956E-4</v>
      </c>
      <c r="AZ109" s="13">
        <f t="shared" si="265"/>
        <v>1.2738576616223786E-4</v>
      </c>
      <c r="BA109" s="13">
        <f t="shared" si="266"/>
        <v>4.3698007953103082E-5</v>
      </c>
      <c r="BB109" s="13">
        <f t="shared" si="267"/>
        <v>1.1242519218969352E-5</v>
      </c>
      <c r="BC109" s="13">
        <f t="shared" si="268"/>
        <v>2.3139588152309778E-6</v>
      </c>
      <c r="BD109" s="13">
        <f t="shared" si="269"/>
        <v>2.0484846414392128E-4</v>
      </c>
      <c r="BE109" s="13">
        <f t="shared" si="270"/>
        <v>2.1653448451896683E-4</v>
      </c>
      <c r="BF109" s="13">
        <f t="shared" si="271"/>
        <v>1.1444357950605123E-4</v>
      </c>
      <c r="BG109" s="13">
        <f t="shared" si="272"/>
        <v>4.0324086389761293E-5</v>
      </c>
      <c r="BH109" s="13">
        <f t="shared" si="273"/>
        <v>1.0656115114891317E-5</v>
      </c>
      <c r="BI109" s="13">
        <f t="shared" si="274"/>
        <v>2.2528032153139614E-6</v>
      </c>
      <c r="BJ109" s="14">
        <f t="shared" si="275"/>
        <v>0.35671389545709642</v>
      </c>
      <c r="BK109" s="14">
        <f t="shared" si="276"/>
        <v>0.3009648512090059</v>
      </c>
      <c r="BL109" s="14">
        <f t="shared" si="277"/>
        <v>0.31979810865888947</v>
      </c>
      <c r="BM109" s="14">
        <f t="shared" si="278"/>
        <v>0.34641371203255295</v>
      </c>
      <c r="BN109" s="14">
        <f t="shared" si="279"/>
        <v>0.65337020440946481</v>
      </c>
    </row>
    <row r="110" spans="1:66" x14ac:dyDescent="0.25">
      <c r="A110" t="s">
        <v>80</v>
      </c>
      <c r="B110" t="s">
        <v>94</v>
      </c>
      <c r="C110" t="s">
        <v>87</v>
      </c>
      <c r="D110" s="11">
        <v>44201</v>
      </c>
      <c r="E110" s="10">
        <f>VLOOKUP(A110,home!$A$2:$E$405,3,FALSE)</f>
        <v>1.2518</v>
      </c>
      <c r="F110" s="10">
        <f>VLOOKUP(B110,home!$B$2:$E$405,3,FALSE)</f>
        <v>0.83360000000000001</v>
      </c>
      <c r="G110" s="10">
        <f>VLOOKUP(C110,away!$B$2:$E$405,4,FALSE)</f>
        <v>1.3198000000000001</v>
      </c>
      <c r="H110" s="10">
        <f>VLOOKUP(A110,away!$A$2:$E$405,3,FALSE)</f>
        <v>1.0562</v>
      </c>
      <c r="I110" s="10">
        <f>VLOOKUP(C110,away!$B$2:$E$405,3,FALSE)</f>
        <v>1.1526000000000001</v>
      </c>
      <c r="J110" s="10">
        <f>VLOOKUP(B110,home!$B$2:$E$405,4,FALSE)</f>
        <v>0.98799999999999999</v>
      </c>
      <c r="K110" s="12">
        <f t="shared" si="224"/>
        <v>1.3772119335040001</v>
      </c>
      <c r="L110" s="12">
        <f t="shared" si="225"/>
        <v>1.2027676065600001</v>
      </c>
      <c r="M110" s="13">
        <f t="shared" si="226"/>
        <v>7.5775554369978182E-2</v>
      </c>
      <c r="N110" s="13">
        <f t="shared" si="227"/>
        <v>0.10435899774621511</v>
      </c>
      <c r="O110" s="13">
        <f t="shared" si="228"/>
        <v>9.1140382165335834E-2</v>
      </c>
      <c r="P110" s="13">
        <f t="shared" si="229"/>
        <v>0.12551962194221561</v>
      </c>
      <c r="Q110" s="13">
        <f t="shared" si="230"/>
        <v>7.1862228532302272E-2</v>
      </c>
      <c r="R110" s="13">
        <f t="shared" si="231"/>
        <v>5.4810349658982349E-2</v>
      </c>
      <c r="S110" s="13">
        <f t="shared" si="232"/>
        <v>5.1979743412998526E-2</v>
      </c>
      <c r="T110" s="13">
        <f t="shared" si="233"/>
        <v>8.6433560613864965E-2</v>
      </c>
      <c r="U110" s="13">
        <f t="shared" si="234"/>
        <v>7.5485467629877373E-2</v>
      </c>
      <c r="V110" s="13">
        <f t="shared" si="235"/>
        <v>9.5669636117398354E-3</v>
      </c>
      <c r="W110" s="13">
        <f t="shared" si="236"/>
        <v>3.298983956762612E-2</v>
      </c>
      <c r="X110" s="13">
        <f t="shared" si="237"/>
        <v>3.9679110377552063E-2</v>
      </c>
      <c r="Y110" s="13">
        <f t="shared" si="238"/>
        <v>2.3862374309619176E-2</v>
      </c>
      <c r="Z110" s="13">
        <f t="shared" si="239"/>
        <v>2.1974704358016982E-2</v>
      </c>
      <c r="AA110" s="13">
        <f t="shared" si="240"/>
        <v>3.0263825077083337E-2</v>
      </c>
      <c r="AB110" s="13">
        <f t="shared" si="241"/>
        <v>2.0839850524818401E-2</v>
      </c>
      <c r="AC110" s="13">
        <f t="shared" si="242"/>
        <v>9.9045931242658976E-4</v>
      </c>
      <c r="AD110" s="13">
        <f t="shared" si="243"/>
        <v>1.1358500184229275E-2</v>
      </c>
      <c r="AE110" s="13">
        <f t="shared" si="244"/>
        <v>1.3661636080696768E-2</v>
      </c>
      <c r="AF110" s="13">
        <f t="shared" si="245"/>
        <v>8.215886665236696E-3</v>
      </c>
      <c r="AG110" s="13">
        <f t="shared" si="246"/>
        <v>3.2939341133716555E-3</v>
      </c>
      <c r="AH110" s="13">
        <f t="shared" si="247"/>
        <v>6.6076156413889175E-3</v>
      </c>
      <c r="AI110" s="13">
        <f t="shared" si="248"/>
        <v>9.1000871133285026E-3</v>
      </c>
      <c r="AJ110" s="13">
        <f t="shared" si="249"/>
        <v>6.2663742842009925E-3</v>
      </c>
      <c r="AK110" s="13">
        <f t="shared" si="250"/>
        <v>2.876708481334732E-3</v>
      </c>
      <c r="AL110" s="13">
        <f t="shared" si="251"/>
        <v>6.5626483093966304E-5</v>
      </c>
      <c r="AM110" s="13">
        <f t="shared" si="252"/>
        <v>3.1286124000855873E-3</v>
      </c>
      <c r="AN110" s="13">
        <f t="shared" si="253"/>
        <v>3.7629936483048803E-3</v>
      </c>
      <c r="AO110" s="13">
        <f t="shared" si="254"/>
        <v>2.2630034319360715E-3</v>
      </c>
      <c r="AP110" s="13">
        <f t="shared" si="255"/>
        <v>9.0728907382227211E-4</v>
      </c>
      <c r="AQ110" s="13">
        <f t="shared" si="256"/>
        <v>2.7281447694481315E-4</v>
      </c>
      <c r="AR110" s="13">
        <f t="shared" si="257"/>
        <v>1.589485210012355E-3</v>
      </c>
      <c r="AS110" s="13">
        <f t="shared" si="258"/>
        <v>2.1890579993571265E-3</v>
      </c>
      <c r="AT110" s="13">
        <f t="shared" si="259"/>
        <v>1.5073983999235136E-3</v>
      </c>
      <c r="AU110" s="13">
        <f t="shared" si="260"/>
        <v>6.9200235497316625E-4</v>
      </c>
      <c r="AV110" s="13">
        <f t="shared" si="261"/>
        <v>2.3825847532047873E-4</v>
      </c>
      <c r="AW110" s="13">
        <f t="shared" si="262"/>
        <v>3.0196675401894619E-6</v>
      </c>
      <c r="AX110" s="13">
        <f t="shared" si="263"/>
        <v>7.1812705545107683E-4</v>
      </c>
      <c r="AY110" s="13">
        <f t="shared" si="264"/>
        <v>8.6373995969087232E-4</v>
      </c>
      <c r="AZ110" s="13">
        <f t="shared" si="265"/>
        <v>5.1943922200381075E-4</v>
      </c>
      <c r="BA110" s="13">
        <f t="shared" si="266"/>
        <v>2.0825488993430409E-4</v>
      </c>
      <c r="BB110" s="13">
        <f t="shared" si="267"/>
        <v>6.2620558880174744E-5</v>
      </c>
      <c r="BC110" s="13">
        <f t="shared" si="268"/>
        <v>1.5063595945151481E-5</v>
      </c>
      <c r="BD110" s="13">
        <f t="shared" si="269"/>
        <v>3.1863022028484655E-4</v>
      </c>
      <c r="BE110" s="13">
        <f t="shared" si="270"/>
        <v>4.3882134175129886E-4</v>
      </c>
      <c r="BF110" s="13">
        <f t="shared" si="271"/>
        <v>3.0217499426806306E-4</v>
      </c>
      <c r="BG110" s="13">
        <f t="shared" si="272"/>
        <v>1.3871966937082644E-4</v>
      </c>
      <c r="BH110" s="13">
        <f t="shared" si="273"/>
        <v>4.7761596017307847E-5</v>
      </c>
      <c r="BI110" s="13">
        <f t="shared" si="274"/>
        <v>1.3155567999646695E-5</v>
      </c>
      <c r="BJ110" s="14">
        <f t="shared" si="275"/>
        <v>0.40843802650371325</v>
      </c>
      <c r="BK110" s="14">
        <f t="shared" si="276"/>
        <v>0.26476170909214353</v>
      </c>
      <c r="BL110" s="14">
        <f t="shared" si="277"/>
        <v>0.3048661264056291</v>
      </c>
      <c r="BM110" s="14">
        <f t="shared" si="278"/>
        <v>0.47571271165232282</v>
      </c>
      <c r="BN110" s="14">
        <f t="shared" si="279"/>
        <v>0.52346713441502934</v>
      </c>
    </row>
    <row r="111" spans="1:66" x14ac:dyDescent="0.25">
      <c r="A111" t="s">
        <v>80</v>
      </c>
      <c r="B111" t="s">
        <v>90</v>
      </c>
      <c r="C111" t="s">
        <v>412</v>
      </c>
      <c r="D111" s="11">
        <v>44201</v>
      </c>
      <c r="E111" s="10">
        <f>VLOOKUP(A111,home!$A$2:$E$405,3,FALSE)</f>
        <v>1.2518</v>
      </c>
      <c r="F111" s="10">
        <f>VLOOKUP(B111,home!$B$2:$E$405,3,FALSE)</f>
        <v>1.3546</v>
      </c>
      <c r="G111" s="10">
        <f>VLOOKUP(C111,away!$B$2:$E$405,4,FALSE)</f>
        <v>0.93779999999999997</v>
      </c>
      <c r="H111" s="10">
        <f>VLOOKUP(A111,away!$A$2:$E$405,3,FALSE)</f>
        <v>1.0562</v>
      </c>
      <c r="I111" s="10">
        <f>VLOOKUP(C111,away!$B$2:$E$405,3,FALSE)</f>
        <v>1.0290999999999999</v>
      </c>
      <c r="J111" s="10">
        <f>VLOOKUP(B111,home!$B$2:$E$405,4,FALSE)</f>
        <v>0.61750000000000005</v>
      </c>
      <c r="K111" s="12">
        <f t="shared" si="224"/>
        <v>1.5902164689840002</v>
      </c>
      <c r="L111" s="12">
        <f t="shared" si="225"/>
        <v>0.67118262184999999</v>
      </c>
      <c r="M111" s="13">
        <f t="shared" si="226"/>
        <v>0.10420459103110527</v>
      </c>
      <c r="N111" s="13">
        <f t="shared" si="227"/>
        <v>0.16570785680140604</v>
      </c>
      <c r="O111" s="13">
        <f t="shared" si="228"/>
        <v>6.9940310617064239E-2</v>
      </c>
      <c r="P111" s="13">
        <f t="shared" si="229"/>
        <v>0.11122023378911207</v>
      </c>
      <c r="Q111" s="13">
        <f t="shared" si="230"/>
        <v>0.13175568146281913</v>
      </c>
      <c r="R111" s="13">
        <f t="shared" si="231"/>
        <v>2.3471360526482275E-2</v>
      </c>
      <c r="S111" s="13">
        <f t="shared" si="232"/>
        <v>2.9677052329710435E-2</v>
      </c>
      <c r="T111" s="13">
        <f t="shared" si="233"/>
        <v>8.8432123727848408E-2</v>
      </c>
      <c r="U111" s="13">
        <f t="shared" si="234"/>
        <v>3.7324544058673088E-2</v>
      </c>
      <c r="V111" s="13">
        <f t="shared" si="235"/>
        <v>3.5194532704277727E-3</v>
      </c>
      <c r="W111" s="13">
        <f t="shared" si="236"/>
        <v>6.9840018181461641E-2</v>
      </c>
      <c r="X111" s="13">
        <f t="shared" si="237"/>
        <v>4.6875406513085097E-2</v>
      </c>
      <c r="Y111" s="13">
        <f t="shared" si="238"/>
        <v>1.5730979121868507E-2</v>
      </c>
      <c r="Z111" s="13">
        <f t="shared" si="239"/>
        <v>5.2511897655169917E-3</v>
      </c>
      <c r="AA111" s="13">
        <f t="shared" si="240"/>
        <v>8.3505284468853493E-3</v>
      </c>
      <c r="AB111" s="13">
        <f t="shared" si="241"/>
        <v>6.6395739304782346E-3</v>
      </c>
      <c r="AC111" s="13">
        <f t="shared" si="242"/>
        <v>2.3477517381527129E-4</v>
      </c>
      <c r="AD111" s="13">
        <f t="shared" si="243"/>
        <v>2.7765186776575589E-2</v>
      </c>
      <c r="AE111" s="13">
        <f t="shared" si="244"/>
        <v>1.8635510856856954E-2</v>
      </c>
      <c r="AF111" s="13">
        <f t="shared" si="245"/>
        <v>6.2539155182096936E-3</v>
      </c>
      <c r="AG111" s="13">
        <f t="shared" si="246"/>
        <v>1.3991731381134615E-3</v>
      </c>
      <c r="AH111" s="13">
        <f t="shared" si="247"/>
        <v>8.8112682866289512E-4</v>
      </c>
      <c r="AI111" s="13">
        <f t="shared" si="248"/>
        <v>1.4011823942033791E-3</v>
      </c>
      <c r="AJ111" s="13">
        <f t="shared" si="249"/>
        <v>1.1140916596563226E-3</v>
      </c>
      <c r="AK111" s="13">
        <f t="shared" si="250"/>
        <v>5.9054896838106727E-4</v>
      </c>
      <c r="AL111" s="13">
        <f t="shared" si="251"/>
        <v>1.0023262684009575E-5</v>
      </c>
      <c r="AM111" s="13">
        <f t="shared" si="252"/>
        <v>8.8305314553054591E-3</v>
      </c>
      <c r="AN111" s="13">
        <f t="shared" si="253"/>
        <v>5.9268992545008139E-3</v>
      </c>
      <c r="AO111" s="13">
        <f t="shared" si="254"/>
        <v>1.989015890538333E-3</v>
      </c>
      <c r="AP111" s="13">
        <f t="shared" si="255"/>
        <v>4.449976334376104E-4</v>
      </c>
      <c r="AQ111" s="13">
        <f t="shared" si="256"/>
        <v>7.4668669581925127E-5</v>
      </c>
      <c r="AR111" s="13">
        <f t="shared" si="257"/>
        <v>1.1827940300886758E-4</v>
      </c>
      <c r="AS111" s="13">
        <f t="shared" si="258"/>
        <v>1.8808985460629692E-4</v>
      </c>
      <c r="AT111" s="13">
        <f t="shared" si="259"/>
        <v>1.4955179222186978E-4</v>
      </c>
      <c r="AU111" s="13">
        <f t="shared" si="260"/>
        <v>7.9273240985763528E-5</v>
      </c>
      <c r="AV111" s="13">
        <f t="shared" si="261"/>
        <v>3.151540334132466E-5</v>
      </c>
      <c r="AW111" s="13">
        <f t="shared" si="262"/>
        <v>2.97169040254362E-7</v>
      </c>
      <c r="AX111" s="13">
        <f t="shared" si="263"/>
        <v>2.3404094250179981E-3</v>
      </c>
      <c r="AY111" s="13">
        <f t="shared" si="264"/>
        <v>1.5708421340860309E-3</v>
      </c>
      <c r="AZ111" s="13">
        <f t="shared" si="265"/>
        <v>5.2716097103415558E-4</v>
      </c>
      <c r="BA111" s="13">
        <f t="shared" si="266"/>
        <v>1.1794042755856552E-4</v>
      </c>
      <c r="BB111" s="13">
        <f t="shared" si="267"/>
        <v>1.9789891347716997E-5</v>
      </c>
      <c r="BC111" s="13">
        <f t="shared" si="268"/>
        <v>2.6565262321774659E-6</v>
      </c>
      <c r="BD111" s="13">
        <f t="shared" si="269"/>
        <v>1.3231179970390744E-5</v>
      </c>
      <c r="BE111" s="13">
        <f t="shared" si="270"/>
        <v>2.1040440293006595E-5</v>
      </c>
      <c r="BF111" s="13">
        <f t="shared" si="271"/>
        <v>1.6729427334306818E-5</v>
      </c>
      <c r="BG111" s="13">
        <f t="shared" si="272"/>
        <v>8.8678036212286002E-6</v>
      </c>
      <c r="BH111" s="13">
        <f t="shared" si="273"/>
        <v>3.52543184054842E-6</v>
      </c>
      <c r="BI111" s="13">
        <f t="shared" si="274"/>
        <v>1.1212399546241348E-6</v>
      </c>
      <c r="BJ111" s="14">
        <f t="shared" si="275"/>
        <v>0.59424076437688533</v>
      </c>
      <c r="BK111" s="14">
        <f t="shared" si="276"/>
        <v>0.25043697099094087</v>
      </c>
      <c r="BL111" s="14">
        <f t="shared" si="277"/>
        <v>0.15034449264766506</v>
      </c>
      <c r="BM111" s="14">
        <f t="shared" si="278"/>
        <v>0.39240283858797331</v>
      </c>
      <c r="BN111" s="14">
        <f t="shared" si="279"/>
        <v>0.60630003422798895</v>
      </c>
    </row>
    <row r="112" spans="1:66" x14ac:dyDescent="0.25">
      <c r="A112" t="s">
        <v>80</v>
      </c>
      <c r="B112" t="s">
        <v>88</v>
      </c>
      <c r="C112" t="s">
        <v>97</v>
      </c>
      <c r="D112" s="11">
        <v>44201</v>
      </c>
      <c r="E112" s="10">
        <f>VLOOKUP(A112,home!$A$2:$E$405,3,FALSE)</f>
        <v>1.2518</v>
      </c>
      <c r="F112" s="10">
        <f>VLOOKUP(B112,home!$B$2:$E$405,3,FALSE)</f>
        <v>0.72940000000000005</v>
      </c>
      <c r="G112" s="10">
        <f>VLOOKUP(C112,away!$B$2:$E$405,4,FALSE)</f>
        <v>0.97250000000000003</v>
      </c>
      <c r="H112" s="10">
        <f>VLOOKUP(A112,away!$A$2:$E$405,3,FALSE)</f>
        <v>1.0562</v>
      </c>
      <c r="I112" s="10">
        <f>VLOOKUP(C112,away!$B$2:$E$405,3,FALSE)</f>
        <v>1.1526000000000001</v>
      </c>
      <c r="J112" s="10">
        <f>VLOOKUP(B112,home!$B$2:$E$405,4,FALSE)</f>
        <v>0.98799999999999999</v>
      </c>
      <c r="K112" s="12">
        <f t="shared" si="224"/>
        <v>0.8879536897000001</v>
      </c>
      <c r="L112" s="12">
        <f t="shared" si="225"/>
        <v>1.2027676065600001</v>
      </c>
      <c r="M112" s="13">
        <f t="shared" si="226"/>
        <v>0.12359795291649259</v>
      </c>
      <c r="N112" s="13">
        <f t="shared" si="227"/>
        <v>0.10974925833156648</v>
      </c>
      <c r="O112" s="13">
        <f t="shared" si="228"/>
        <v>0.1486596140050854</v>
      </c>
      <c r="P112" s="13">
        <f t="shared" si="229"/>
        <v>0.13200285276519338</v>
      </c>
      <c r="Q112" s="13">
        <f t="shared" si="230"/>
        <v>4.8726129438676456E-2</v>
      </c>
      <c r="R112" s="13">
        <f t="shared" si="231"/>
        <v>8.9401484064515008E-2</v>
      </c>
      <c r="S112" s="13">
        <f t="shared" si="232"/>
        <v>3.5244825514873478E-2</v>
      </c>
      <c r="T112" s="13">
        <f t="shared" si="233"/>
        <v>5.8606210081889654E-2</v>
      </c>
      <c r="U112" s="13">
        <f t="shared" si="234"/>
        <v>7.9384377639741877E-2</v>
      </c>
      <c r="V112" s="13">
        <f t="shared" si="235"/>
        <v>4.1823935351979723E-3</v>
      </c>
      <c r="W112" s="13">
        <f t="shared" si="236"/>
        <v>1.442218213995752E-2</v>
      </c>
      <c r="X112" s="13">
        <f t="shared" si="237"/>
        <v>1.7346533493849091E-2</v>
      </c>
      <c r="Y112" s="13">
        <f t="shared" si="238"/>
        <v>1.0431924286254873E-2</v>
      </c>
      <c r="Z112" s="13">
        <f t="shared" si="239"/>
        <v>3.5843069670396251E-2</v>
      </c>
      <c r="AA112" s="13">
        <f t="shared" si="240"/>
        <v>3.1826985964002526E-2</v>
      </c>
      <c r="AB112" s="13">
        <f t="shared" si="241"/>
        <v>1.4130444809383073E-2</v>
      </c>
      <c r="AC112" s="13">
        <f t="shared" si="242"/>
        <v>2.7917527404653161E-4</v>
      </c>
      <c r="AD112" s="13">
        <f t="shared" si="243"/>
        <v>3.2015574611751808E-3</v>
      </c>
      <c r="AE112" s="13">
        <f t="shared" si="244"/>
        <v>3.8507296048419831E-3</v>
      </c>
      <c r="AF112" s="13">
        <f t="shared" si="245"/>
        <v>2.3157664151627635E-3</v>
      </c>
      <c r="AG112" s="13">
        <f t="shared" si="246"/>
        <v>9.2844294283911659E-4</v>
      </c>
      <c r="AH112" s="13">
        <f t="shared" si="247"/>
        <v>1.0777720779806451E-2</v>
      </c>
      <c r="AI112" s="13">
        <f t="shared" si="248"/>
        <v>9.5701169329855014E-3</v>
      </c>
      <c r="AJ112" s="13">
        <f t="shared" si="249"/>
        <v>4.2489103207524609E-3</v>
      </c>
      <c r="AK112" s="13">
        <f t="shared" si="250"/>
        <v>1.2576118655055197E-3</v>
      </c>
      <c r="AL112" s="13">
        <f t="shared" si="251"/>
        <v>1.1926389305345667E-5</v>
      </c>
      <c r="AM112" s="13">
        <f t="shared" si="252"/>
        <v>5.6856695208741342E-4</v>
      </c>
      <c r="AN112" s="13">
        <f t="shared" si="253"/>
        <v>6.8385391213129259E-4</v>
      </c>
      <c r="AO112" s="13">
        <f t="shared" si="254"/>
        <v>4.1125866656542375E-4</v>
      </c>
      <c r="AP112" s="13">
        <f t="shared" si="255"/>
        <v>1.6488286735398403E-4</v>
      </c>
      <c r="AQ112" s="13">
        <f t="shared" si="256"/>
        <v>4.9578942932525299E-5</v>
      </c>
      <c r="AR112" s="13">
        <f t="shared" si="257"/>
        <v>2.5926186852999588E-3</v>
      </c>
      <c r="AS112" s="13">
        <f t="shared" si="258"/>
        <v>2.3021253275972617E-3</v>
      </c>
      <c r="AT112" s="13">
        <f t="shared" si="259"/>
        <v>1.0220903393959048E-3</v>
      </c>
      <c r="AU112" s="13">
        <f t="shared" si="260"/>
        <v>3.0252296269110641E-4</v>
      </c>
      <c r="AV112" s="13">
        <f t="shared" si="261"/>
        <v>6.7156595235135844E-5</v>
      </c>
      <c r="AW112" s="13">
        <f t="shared" si="262"/>
        <v>3.5381685680272371E-7</v>
      </c>
      <c r="AX112" s="13">
        <f t="shared" si="263"/>
        <v>8.4143520491250276E-5</v>
      </c>
      <c r="AY112" s="13">
        <f t="shared" si="264"/>
        <v>1.0120510074879344E-4</v>
      </c>
      <c r="AZ112" s="13">
        <f t="shared" si="265"/>
        <v>6.0863108399644976E-5</v>
      </c>
      <c r="BA112" s="13">
        <f t="shared" si="266"/>
        <v>2.4401391739214288E-5</v>
      </c>
      <c r="BB112" s="13">
        <f t="shared" si="267"/>
        <v>7.3373008847269265E-6</v>
      </c>
      <c r="BC112" s="13">
        <f t="shared" si="268"/>
        <v>1.7650135647467168E-6</v>
      </c>
      <c r="BD112" s="13">
        <f t="shared" si="269"/>
        <v>5.1971962847349425E-4</v>
      </c>
      <c r="BE112" s="13">
        <f t="shared" si="270"/>
        <v>4.6148696171255247E-4</v>
      </c>
      <c r="BF112" s="13">
        <f t="shared" si="271"/>
        <v>2.0488952520055176E-4</v>
      </c>
      <c r="BG112" s="13">
        <f t="shared" si="272"/>
        <v>6.0644136627570373E-5</v>
      </c>
      <c r="BH112" s="13">
        <f t="shared" si="273"/>
        <v>1.3462296219280508E-5</v>
      </c>
      <c r="BI112" s="13">
        <f t="shared" si="274"/>
        <v>2.3907791199488982E-6</v>
      </c>
      <c r="BJ112" s="14">
        <f t="shared" si="275"/>
        <v>0.27173659097311215</v>
      </c>
      <c r="BK112" s="14">
        <f t="shared" si="276"/>
        <v>0.29542033149585806</v>
      </c>
      <c r="BL112" s="14">
        <f t="shared" si="277"/>
        <v>0.39680637361935062</v>
      </c>
      <c r="BM112" s="14">
        <f t="shared" si="278"/>
        <v>0.34756822295329581</v>
      </c>
      <c r="BN112" s="14">
        <f t="shared" si="279"/>
        <v>0.65213729152152933</v>
      </c>
    </row>
    <row r="113" spans="1:66" x14ac:dyDescent="0.25">
      <c r="A113" t="s">
        <v>80</v>
      </c>
      <c r="B113" t="s">
        <v>92</v>
      </c>
      <c r="C113" t="s">
        <v>83</v>
      </c>
      <c r="D113" s="11">
        <v>44201</v>
      </c>
      <c r="E113" s="10">
        <f>VLOOKUP(A113,home!$A$2:$E$405,3,FALSE)</f>
        <v>1.2518</v>
      </c>
      <c r="F113" s="10">
        <f>VLOOKUP(B113,home!$B$2:$E$405,3,FALSE)</f>
        <v>0.90300000000000002</v>
      </c>
      <c r="G113" s="10">
        <f>VLOOKUP(C113,away!$B$2:$E$405,4,FALSE)</f>
        <v>0.90300000000000002</v>
      </c>
      <c r="H113" s="10">
        <f>VLOOKUP(A113,away!$A$2:$E$405,3,FALSE)</f>
        <v>1.0562</v>
      </c>
      <c r="I113" s="10">
        <f>VLOOKUP(C113,away!$B$2:$E$405,3,FALSE)</f>
        <v>1.1526000000000001</v>
      </c>
      <c r="J113" s="10">
        <f>VLOOKUP(B113,home!$B$2:$E$405,4,FALSE)</f>
        <v>1.4408000000000001</v>
      </c>
      <c r="K113" s="12">
        <f t="shared" si="224"/>
        <v>1.0207289862000002</v>
      </c>
      <c r="L113" s="12">
        <f t="shared" si="225"/>
        <v>1.7539955136960004</v>
      </c>
      <c r="M113" s="13">
        <f t="shared" si="226"/>
        <v>6.2366656343375272E-2</v>
      </c>
      <c r="N113" s="13">
        <f t="shared" si="227"/>
        <v>6.3659453902057253E-2</v>
      </c>
      <c r="O113" s="13">
        <f t="shared" si="228"/>
        <v>0.10939083543050043</v>
      </c>
      <c r="P113" s="13">
        <f t="shared" si="229"/>
        <v>0.11165839654854576</v>
      </c>
      <c r="Q113" s="13">
        <f t="shared" si="230"/>
        <v>3.2489524921746268E-2</v>
      </c>
      <c r="R113" s="13">
        <f t="shared" si="231"/>
        <v>9.5935517292277631E-2</v>
      </c>
      <c r="S113" s="13">
        <f t="shared" si="232"/>
        <v>4.9977015968071185E-2</v>
      </c>
      <c r="T113" s="13">
        <f t="shared" si="233"/>
        <v>5.6986480954857345E-2</v>
      </c>
      <c r="U113" s="13">
        <f t="shared" si="234"/>
        <v>9.7924163306319131E-2</v>
      </c>
      <c r="V113" s="13">
        <f t="shared" si="235"/>
        <v>9.9418392855307892E-3</v>
      </c>
      <c r="W113" s="13">
        <f t="shared" si="236"/>
        <v>1.1054333278497905E-2</v>
      </c>
      <c r="X113" s="13">
        <f t="shared" si="237"/>
        <v>1.9389250977385725E-2</v>
      </c>
      <c r="Y113" s="13">
        <f t="shared" si="238"/>
        <v>1.7004329614130176E-2</v>
      </c>
      <c r="Z113" s="13">
        <f t="shared" si="239"/>
        <v>5.6090155644920009E-2</v>
      </c>
      <c r="AA113" s="13">
        <f t="shared" si="240"/>
        <v>5.7252847707239415E-2</v>
      </c>
      <c r="AB113" s="13">
        <f t="shared" si="241"/>
        <v>2.9219820598636741E-2</v>
      </c>
      <c r="AC113" s="13">
        <f t="shared" si="242"/>
        <v>1.1124632720946976E-3</v>
      </c>
      <c r="AD113" s="13">
        <f t="shared" si="243"/>
        <v>2.8208696001195224E-3</v>
      </c>
      <c r="AE113" s="13">
        <f t="shared" si="244"/>
        <v>4.947792623331072E-3</v>
      </c>
      <c r="AF113" s="13">
        <f t="shared" si="245"/>
        <v>4.3392030320104332E-3</v>
      </c>
      <c r="AG113" s="13">
        <f t="shared" si="246"/>
        <v>2.5369808837207939E-3</v>
      </c>
      <c r="AH113" s="13">
        <f t="shared" si="247"/>
        <v>2.4595470340925043E-2</v>
      </c>
      <c r="AI113" s="13">
        <f t="shared" si="248"/>
        <v>2.5105309506204588E-2</v>
      </c>
      <c r="AJ113" s="13">
        <f t="shared" si="249"/>
        <v>1.2812858560252717E-2</v>
      </c>
      <c r="AK113" s="13">
        <f t="shared" si="250"/>
        <v>4.3594853761769175E-3</v>
      </c>
      <c r="AL113" s="13">
        <f t="shared" si="251"/>
        <v>7.9668125542816238E-5</v>
      </c>
      <c r="AM113" s="13">
        <f t="shared" si="252"/>
        <v>5.7586867342648016E-4</v>
      </c>
      <c r="AN113" s="13">
        <f t="shared" si="253"/>
        <v>1.0100710696681133E-3</v>
      </c>
      <c r="AO113" s="13">
        <f t="shared" si="254"/>
        <v>8.8583006235599558E-4</v>
      </c>
      <c r="AP113" s="13">
        <f t="shared" si="255"/>
        <v>5.1791398508982151E-4</v>
      </c>
      <c r="AQ113" s="13">
        <f t="shared" si="256"/>
        <v>2.2710470158199121E-4</v>
      </c>
      <c r="AR113" s="13">
        <f t="shared" si="257"/>
        <v>8.6280689270451048E-3</v>
      </c>
      <c r="AS113" s="13">
        <f t="shared" si="258"/>
        <v>8.8069200487664728E-3</v>
      </c>
      <c r="AT113" s="13">
        <f t="shared" si="259"/>
        <v>4.4947392864609281E-3</v>
      </c>
      <c r="AU113" s="13">
        <f t="shared" si="260"/>
        <v>1.5293035583675255E-3</v>
      </c>
      <c r="AV113" s="13">
        <f t="shared" si="261"/>
        <v>3.9025111768113425E-4</v>
      </c>
      <c r="AW113" s="13">
        <f t="shared" si="262"/>
        <v>3.962059783802341E-6</v>
      </c>
      <c r="AX113" s="13">
        <f t="shared" si="263"/>
        <v>9.7967641201824972E-5</v>
      </c>
      <c r="AY113" s="13">
        <f t="shared" si="264"/>
        <v>1.7183480315538044E-4</v>
      </c>
      <c r="AZ113" s="13">
        <f t="shared" si="265"/>
        <v>1.5069873691568635E-4</v>
      </c>
      <c r="BA113" s="13">
        <f t="shared" si="266"/>
        <v>8.8108302823255882E-5</v>
      </c>
      <c r="BB113" s="13">
        <f t="shared" si="267"/>
        <v>3.8635391967839898E-5</v>
      </c>
      <c r="BC113" s="13">
        <f t="shared" si="268"/>
        <v>1.3553260836295522E-5</v>
      </c>
      <c r="BD113" s="13">
        <f t="shared" si="269"/>
        <v>2.5222656983161624E-3</v>
      </c>
      <c r="BE113" s="13">
        <f t="shared" si="270"/>
        <v>2.5745497091692916E-3</v>
      </c>
      <c r="BF113" s="13">
        <f t="shared" si="271"/>
        <v>1.3139587572809381E-3</v>
      </c>
      <c r="BG113" s="13">
        <f t="shared" si="272"/>
        <v>4.4706526340932811E-4</v>
      </c>
      <c r="BH113" s="13">
        <f t="shared" si="273"/>
        <v>1.1408311827125986E-4</v>
      </c>
      <c r="BI113" s="13">
        <f t="shared" si="274"/>
        <v>2.3289589131111567E-5</v>
      </c>
      <c r="BJ113" s="14">
        <f t="shared" si="275"/>
        <v>0.21900580641687911</v>
      </c>
      <c r="BK113" s="14">
        <f t="shared" si="276"/>
        <v>0.23530787434631589</v>
      </c>
      <c r="BL113" s="14">
        <f t="shared" si="277"/>
        <v>0.48744080319243194</v>
      </c>
      <c r="BM113" s="14">
        <f t="shared" si="278"/>
        <v>0.52217638241867259</v>
      </c>
      <c r="BN113" s="14">
        <f t="shared" si="279"/>
        <v>0.47550038443850262</v>
      </c>
    </row>
    <row r="114" spans="1:66" x14ac:dyDescent="0.25">
      <c r="A114" t="s">
        <v>80</v>
      </c>
      <c r="B114" t="s">
        <v>84</v>
      </c>
      <c r="C114" t="s">
        <v>410</v>
      </c>
      <c r="D114" s="11">
        <v>44201</v>
      </c>
      <c r="E114" s="10">
        <f>VLOOKUP(A114,home!$A$2:$E$405,3,FALSE)</f>
        <v>1.2518</v>
      </c>
      <c r="F114" s="10">
        <f>VLOOKUP(B114,home!$B$2:$E$405,3,FALSE)</f>
        <v>1.0072000000000001</v>
      </c>
      <c r="G114" s="10">
        <f>VLOOKUP(C114,away!$B$2:$E$405,4,FALSE)</f>
        <v>0.97250000000000003</v>
      </c>
      <c r="H114" s="10">
        <f>VLOOKUP(A114,away!$A$2:$E$405,3,FALSE)</f>
        <v>1.0562</v>
      </c>
      <c r="I114" s="10">
        <f>VLOOKUP(C114,away!$B$2:$E$405,3,FALSE)</f>
        <v>1.0290999999999999</v>
      </c>
      <c r="J114" s="10">
        <f>VLOOKUP(B114,home!$B$2:$E$405,4,FALSE)</f>
        <v>1.1526000000000001</v>
      </c>
      <c r="K114" s="12">
        <f t="shared" si="224"/>
        <v>1.2261406036000002</v>
      </c>
      <c r="L114" s="12">
        <f t="shared" si="225"/>
        <v>1.252801765092</v>
      </c>
      <c r="M114" s="13">
        <f t="shared" si="226"/>
        <v>8.3831841902847024E-2</v>
      </c>
      <c r="N114" s="13">
        <f t="shared" si="227"/>
        <v>0.10278962523165665</v>
      </c>
      <c r="O114" s="13">
        <f t="shared" si="228"/>
        <v>0.10502467950680024</v>
      </c>
      <c r="P114" s="13">
        <f t="shared" si="229"/>
        <v>0.1287750239233646</v>
      </c>
      <c r="Q114" s="13">
        <f t="shared" si="230"/>
        <v>6.3017266562680654E-2</v>
      </c>
      <c r="R114" s="13">
        <f t="shared" si="231"/>
        <v>6.5787551932170479E-2</v>
      </c>
      <c r="S114" s="13">
        <f t="shared" si="232"/>
        <v>4.945318631338564E-2</v>
      </c>
      <c r="T114" s="13">
        <f t="shared" si="233"/>
        <v>7.8948142780999375E-2</v>
      </c>
      <c r="U114" s="13">
        <f t="shared" si="234"/>
        <v>8.0664788635477866E-2</v>
      </c>
      <c r="V114" s="13">
        <f t="shared" si="235"/>
        <v>8.4406210046232624E-3</v>
      </c>
      <c r="W114" s="13">
        <f t="shared" si="236"/>
        <v>2.5756009753462459E-2</v>
      </c>
      <c r="X114" s="13">
        <f t="shared" si="237"/>
        <v>3.2267174480864531E-2</v>
      </c>
      <c r="Y114" s="13">
        <f t="shared" si="238"/>
        <v>2.0212186572079315E-2</v>
      </c>
      <c r="Z114" s="13">
        <f t="shared" si="239"/>
        <v>2.7472920393901597E-2</v>
      </c>
      <c r="AA114" s="13">
        <f t="shared" si="240"/>
        <v>3.3685663194433259E-2</v>
      </c>
      <c r="AB114" s="13">
        <f t="shared" si="241"/>
        <v>2.0651679700944357E-2</v>
      </c>
      <c r="AC114" s="13">
        <f t="shared" si="242"/>
        <v>8.1035823256907094E-4</v>
      </c>
      <c r="AD114" s="13">
        <f t="shared" si="243"/>
        <v>7.8951223363594881E-3</v>
      </c>
      <c r="AE114" s="13">
        <f t="shared" si="244"/>
        <v>9.891023198608441E-3</v>
      </c>
      <c r="AF114" s="13">
        <f t="shared" si="245"/>
        <v>6.1957456608912886E-3</v>
      </c>
      <c r="AG114" s="13">
        <f t="shared" si="246"/>
        <v>2.587347033341902E-3</v>
      </c>
      <c r="AH114" s="13">
        <f t="shared" si="247"/>
        <v>8.6045307904279791E-3</v>
      </c>
      <c r="AI114" s="13">
        <f t="shared" si="248"/>
        <v>1.0550364577070148E-2</v>
      </c>
      <c r="AJ114" s="13">
        <f t="shared" si="249"/>
        <v>6.4681151953644269E-3</v>
      </c>
      <c r="AK114" s="13">
        <f t="shared" si="250"/>
        <v>2.6436062232661579E-3</v>
      </c>
      <c r="AL114" s="13">
        <f t="shared" si="251"/>
        <v>4.979201144429757E-5</v>
      </c>
      <c r="AM114" s="13">
        <f t="shared" si="252"/>
        <v>1.9361060133999334E-3</v>
      </c>
      <c r="AN114" s="13">
        <f t="shared" si="253"/>
        <v>2.4255570309926716E-3</v>
      </c>
      <c r="AO114" s="13">
        <f t="shared" si="254"/>
        <v>1.5193710648794653E-3</v>
      </c>
      <c r="AP114" s="13">
        <f t="shared" si="255"/>
        <v>6.3449025063690189E-4</v>
      </c>
      <c r="AQ114" s="13">
        <f t="shared" si="256"/>
        <v>1.9872262648289399E-4</v>
      </c>
      <c r="AR114" s="13">
        <f t="shared" si="257"/>
        <v>2.155954272407327E-3</v>
      </c>
      <c r="AS114" s="13">
        <f t="shared" si="258"/>
        <v>2.6435030729035193E-3</v>
      </c>
      <c r="AT114" s="13">
        <f t="shared" si="259"/>
        <v>1.6206532267141883E-3</v>
      </c>
      <c r="AU114" s="13">
        <f t="shared" si="260"/>
        <v>6.6238290854320778E-4</v>
      </c>
      <c r="AV114" s="13">
        <f t="shared" si="261"/>
        <v>2.0304364482387312E-4</v>
      </c>
      <c r="AW114" s="13">
        <f t="shared" si="262"/>
        <v>2.1246128358438164E-6</v>
      </c>
      <c r="AX114" s="13">
        <f t="shared" si="263"/>
        <v>3.9565636598396404E-4</v>
      </c>
      <c r="AY114" s="13">
        <f t="shared" si="264"/>
        <v>4.9567899367459643E-4</v>
      </c>
      <c r="AZ114" s="13">
        <f t="shared" si="265"/>
        <v>3.1049375909728043E-4</v>
      </c>
      <c r="BA114" s="13">
        <f t="shared" si="266"/>
        <v>1.2966237648237439E-4</v>
      </c>
      <c r="BB114" s="13">
        <f t="shared" si="267"/>
        <v>4.0610313530785501E-5</v>
      </c>
      <c r="BC114" s="13">
        <f t="shared" si="268"/>
        <v>1.0175334494461523E-5</v>
      </c>
      <c r="BD114" s="13">
        <f t="shared" si="269"/>
        <v>4.5016388632158921E-4</v>
      </c>
      <c r="BE114" s="13">
        <f t="shared" si="270"/>
        <v>5.5196421929327533E-4</v>
      </c>
      <c r="BF114" s="13">
        <f t="shared" si="271"/>
        <v>3.3839287050492972E-4</v>
      </c>
      <c r="BG114" s="13">
        <f t="shared" si="272"/>
        <v>1.3830574616495044E-4</v>
      </c>
      <c r="BH114" s="13">
        <f t="shared" si="273"/>
        <v>4.239557277101019E-5</v>
      </c>
      <c r="BI114" s="13">
        <f t="shared" si="274"/>
        <v>1.0396586637482834E-5</v>
      </c>
      <c r="BJ114" s="14">
        <f t="shared" si="275"/>
        <v>0.35765616774059955</v>
      </c>
      <c r="BK114" s="14">
        <f t="shared" si="276"/>
        <v>0.2718565023819085</v>
      </c>
      <c r="BL114" s="14">
        <f t="shared" si="277"/>
        <v>0.34289813576304029</v>
      </c>
      <c r="BM114" s="14">
        <f t="shared" si="278"/>
        <v>0.45016418283909143</v>
      </c>
      <c r="BN114" s="14">
        <f t="shared" si="279"/>
        <v>0.54922598905951958</v>
      </c>
    </row>
    <row r="115" spans="1:66" x14ac:dyDescent="0.25">
      <c r="A115" t="s">
        <v>80</v>
      </c>
      <c r="B115" t="s">
        <v>98</v>
      </c>
      <c r="C115" t="s">
        <v>91</v>
      </c>
      <c r="D115" s="11">
        <v>44201</v>
      </c>
      <c r="E115" s="10">
        <f>VLOOKUP(A115,home!$A$2:$E$405,3,FALSE)</f>
        <v>1.2518</v>
      </c>
      <c r="F115" s="10">
        <f>VLOOKUP(B115,home!$B$2:$E$405,3,FALSE)</f>
        <v>0.93779999999999997</v>
      </c>
      <c r="G115" s="10">
        <f>VLOOKUP(C115,away!$B$2:$E$405,4,FALSE)</f>
        <v>1.1113999999999999</v>
      </c>
      <c r="H115" s="10">
        <f>VLOOKUP(A115,away!$A$2:$E$405,3,FALSE)</f>
        <v>1.0562</v>
      </c>
      <c r="I115" s="10">
        <f>VLOOKUP(C115,away!$B$2:$E$405,3,FALSE)</f>
        <v>0.65859999999999996</v>
      </c>
      <c r="J115" s="10">
        <f>VLOOKUP(B115,home!$B$2:$E$405,4,FALSE)</f>
        <v>0.65859999999999996</v>
      </c>
      <c r="K115" s="12">
        <f t="shared" si="224"/>
        <v>1.3047147376559998</v>
      </c>
      <c r="L115" s="12">
        <f t="shared" si="225"/>
        <v>0.45813093255199994</v>
      </c>
      <c r="M115" s="13">
        <f t="shared" si="226"/>
        <v>0.17155597681513732</v>
      </c>
      <c r="N115" s="13">
        <f t="shared" si="227"/>
        <v>0.22383161128368065</v>
      </c>
      <c r="O115" s="13">
        <f t="shared" si="228"/>
        <v>7.8595099643188129E-2</v>
      </c>
      <c r="P115" s="13">
        <f t="shared" si="229"/>
        <v>0.10254418481200936</v>
      </c>
      <c r="Q115" s="13">
        <f t="shared" si="230"/>
        <v>0.14601820099755358</v>
      </c>
      <c r="R115" s="13">
        <f t="shared" si="231"/>
        <v>1.8003423146775568E-2</v>
      </c>
      <c r="S115" s="13">
        <f t="shared" si="232"/>
        <v>1.5323438497993083E-2</v>
      </c>
      <c r="T115" s="13">
        <f t="shared" si="233"/>
        <v>6.6895454592574594E-2</v>
      </c>
      <c r="U115" s="13">
        <f t="shared" si="234"/>
        <v>2.3489331507855239E-2</v>
      </c>
      <c r="V115" s="13">
        <f t="shared" si="235"/>
        <v>1.0176979604005877E-3</v>
      </c>
      <c r="W115" s="13">
        <f t="shared" si="236"/>
        <v>6.3504032935841392E-2</v>
      </c>
      <c r="X115" s="13">
        <f t="shared" si="237"/>
        <v>2.9093161829709932E-2</v>
      </c>
      <c r="Y115" s="13">
        <f t="shared" si="238"/>
        <v>6.6642386799656301E-3</v>
      </c>
      <c r="Z115" s="13">
        <f t="shared" si="239"/>
        <v>2.7493083451201844E-3</v>
      </c>
      <c r="AA115" s="13">
        <f t="shared" si="240"/>
        <v>3.5870631162389323E-3</v>
      </c>
      <c r="AB115" s="13">
        <f t="shared" si="241"/>
        <v>2.3400470563295964E-3</v>
      </c>
      <c r="AC115" s="13">
        <f t="shared" si="242"/>
        <v>3.8019299032705983E-5</v>
      </c>
      <c r="AD115" s="13">
        <f t="shared" si="243"/>
        <v>2.0713661917996073E-2</v>
      </c>
      <c r="AE115" s="13">
        <f t="shared" si="244"/>
        <v>9.4895692510583874E-3</v>
      </c>
      <c r="AF115" s="13">
        <f t="shared" si="245"/>
        <v>2.1737326052520814E-3</v>
      </c>
      <c r="AG115" s="13">
        <f t="shared" si="246"/>
        <v>3.3195138185427485E-4</v>
      </c>
      <c r="AH115" s="13">
        <f t="shared" si="247"/>
        <v>3.1488579900572637E-4</v>
      </c>
      <c r="AI115" s="13">
        <f t="shared" si="248"/>
        <v>4.1083614264135617E-4</v>
      </c>
      <c r="AJ115" s="13">
        <f t="shared" si="249"/>
        <v>2.6801198503296E-4</v>
      </c>
      <c r="AK115" s="13">
        <f t="shared" si="250"/>
        <v>1.1655972891364738E-4</v>
      </c>
      <c r="AL115" s="13">
        <f t="shared" si="251"/>
        <v>9.0901129737587712E-7</v>
      </c>
      <c r="AM115" s="13">
        <f t="shared" si="252"/>
        <v>5.4050839950466542E-3</v>
      </c>
      <c r="AN115" s="13">
        <f t="shared" si="253"/>
        <v>2.4762361711726131E-3</v>
      </c>
      <c r="AO115" s="13">
        <f t="shared" si="254"/>
        <v>5.6722019315915144E-4</v>
      </c>
      <c r="AP115" s="13">
        <f t="shared" si="255"/>
        <v>8.662037201810921E-5</v>
      </c>
      <c r="AQ115" s="13">
        <f t="shared" si="256"/>
        <v>9.9208679526643813E-6</v>
      </c>
      <c r="AR115" s="13">
        <f t="shared" si="257"/>
        <v>2.8851784949175024E-5</v>
      </c>
      <c r="AS115" s="13">
        <f t="shared" si="258"/>
        <v>3.7643349030870211E-5</v>
      </c>
      <c r="AT115" s="13">
        <f t="shared" si="259"/>
        <v>2.4556916127652536E-5</v>
      </c>
      <c r="AU115" s="13">
        <f t="shared" si="260"/>
        <v>1.0679923461043522E-5</v>
      </c>
      <c r="AV115" s="13">
        <f t="shared" si="261"/>
        <v>3.4835633841653901E-6</v>
      </c>
      <c r="AW115" s="13">
        <f t="shared" si="262"/>
        <v>1.509287460907817E-8</v>
      </c>
      <c r="AX115" s="13">
        <f t="shared" si="263"/>
        <v>1.175348791100991E-3</v>
      </c>
      <c r="AY115" s="13">
        <f t="shared" si="264"/>
        <v>5.3846363774096278E-4</v>
      </c>
      <c r="AZ115" s="13">
        <f t="shared" si="265"/>
        <v>1.2334342425180476E-4</v>
      </c>
      <c r="BA115" s="13">
        <f t="shared" si="266"/>
        <v>1.8835812658878764E-5</v>
      </c>
      <c r="BB115" s="13">
        <f t="shared" si="267"/>
        <v>2.157317104696723E-6</v>
      </c>
      <c r="BC115" s="13">
        <f t="shared" si="268"/>
        <v>1.9766673939701813E-7</v>
      </c>
      <c r="BD115" s="13">
        <f t="shared" si="269"/>
        <v>2.2029825240925507E-6</v>
      </c>
      <c r="BE115" s="13">
        <f t="shared" si="270"/>
        <v>2.8742637659821643E-6</v>
      </c>
      <c r="BF115" s="13">
        <f t="shared" si="271"/>
        <v>1.8750471476937832E-6</v>
      </c>
      <c r="BG115" s="13">
        <f t="shared" si="272"/>
        <v>8.1546721579864158E-7</v>
      </c>
      <c r="BH115" s="13">
        <f t="shared" si="273"/>
        <v>2.6598802363194835E-7</v>
      </c>
      <c r="BI115" s="13">
        <f t="shared" si="274"/>
        <v>6.9407698894518962E-8</v>
      </c>
      <c r="BJ115" s="14">
        <f t="shared" si="275"/>
        <v>0.57911904372443279</v>
      </c>
      <c r="BK115" s="14">
        <f t="shared" si="276"/>
        <v>0.29101869003361136</v>
      </c>
      <c r="BL115" s="14">
        <f t="shared" si="277"/>
        <v>0.1272385768193102</v>
      </c>
      <c r="BM115" s="14">
        <f t="shared" si="278"/>
        <v>0.25903867367926325</v>
      </c>
      <c r="BN115" s="14">
        <f t="shared" si="279"/>
        <v>0.74054849669834466</v>
      </c>
    </row>
    <row r="116" spans="1:66" x14ac:dyDescent="0.25">
      <c r="A116" t="s">
        <v>80</v>
      </c>
      <c r="B116" t="s">
        <v>435</v>
      </c>
      <c r="C116" t="s">
        <v>85</v>
      </c>
      <c r="D116" s="11">
        <v>44201</v>
      </c>
      <c r="E116" s="10">
        <f>VLOOKUP(A116,home!$A$2:$E$405,3,FALSE)</f>
        <v>1.2518</v>
      </c>
      <c r="F116" s="10">
        <f>VLOOKUP(B116,home!$B$2:$E$405,3,FALSE)</f>
        <v>0.59050000000000002</v>
      </c>
      <c r="G116" s="10">
        <f>VLOOKUP(C116,away!$B$2:$E$405,4,FALSE)</f>
        <v>0.7641</v>
      </c>
      <c r="H116" s="10">
        <f>VLOOKUP(A116,away!$A$2:$E$405,3,FALSE)</f>
        <v>1.0562</v>
      </c>
      <c r="I116" s="10">
        <f>VLOOKUP(C116,away!$B$2:$E$405,3,FALSE)</f>
        <v>1.3584000000000001</v>
      </c>
      <c r="J116" s="10">
        <f>VLOOKUP(B116,home!$B$2:$E$405,4,FALSE)</f>
        <v>1.1526000000000001</v>
      </c>
      <c r="K116" s="12">
        <f t="shared" si="224"/>
        <v>0.56481347438999996</v>
      </c>
      <c r="L116" s="12">
        <f t="shared" si="225"/>
        <v>1.6536837214080002</v>
      </c>
      <c r="M116" s="13">
        <f t="shared" si="226"/>
        <v>0.10877244975405186</v>
      </c>
      <c r="N116" s="13">
        <f t="shared" si="227"/>
        <v>6.1436145263497721E-2</v>
      </c>
      <c r="O116" s="13">
        <f t="shared" si="228"/>
        <v>0.17987522949594517</v>
      </c>
      <c r="P116" s="13">
        <f t="shared" si="229"/>
        <v>0.10159595332830339</v>
      </c>
      <c r="Q116" s="13">
        <f t="shared" si="230"/>
        <v>1.7349981329702439E-2</v>
      </c>
      <c r="R116" s="13">
        <f t="shared" si="231"/>
        <v>0.14872836945098639</v>
      </c>
      <c r="S116" s="13">
        <f t="shared" si="232"/>
        <v>2.372323542410221E-2</v>
      </c>
      <c r="T116" s="13">
        <f t="shared" si="233"/>
        <v>2.8691381691661653E-2</v>
      </c>
      <c r="U116" s="13">
        <f t="shared" si="234"/>
        <v>8.4003787089971152E-2</v>
      </c>
      <c r="V116" s="13">
        <f t="shared" si="235"/>
        <v>2.4620048800073225E-3</v>
      </c>
      <c r="W116" s="13">
        <f t="shared" si="236"/>
        <v>3.2665010784769565E-3</v>
      </c>
      <c r="X116" s="13">
        <f t="shared" si="237"/>
        <v>5.4017596594390189E-3</v>
      </c>
      <c r="Y116" s="13">
        <f t="shared" si="238"/>
        <v>4.4664010078863652E-3</v>
      </c>
      <c r="Z116" s="13">
        <f t="shared" si="239"/>
        <v>8.1983227824217034E-2</v>
      </c>
      <c r="AA116" s="13">
        <f t="shared" si="240"/>
        <v>4.6305231749102935E-2</v>
      </c>
      <c r="AB116" s="13">
        <f t="shared" si="241"/>
        <v>1.307690941332248E-2</v>
      </c>
      <c r="AC116" s="13">
        <f t="shared" si="242"/>
        <v>1.4372305064888556E-4</v>
      </c>
      <c r="AD116" s="13">
        <f t="shared" si="243"/>
        <v>4.6124095580831284E-4</v>
      </c>
      <c r="AE116" s="13">
        <f t="shared" si="244"/>
        <v>7.6274666026687364E-4</v>
      </c>
      <c r="AF116" s="13">
        <f t="shared" si="245"/>
        <v>6.3067086782082383E-4</v>
      </c>
      <c r="AG116" s="13">
        <f t="shared" si="246"/>
        <v>3.4764338256051763E-4</v>
      </c>
      <c r="AH116" s="13">
        <f t="shared" si="247"/>
        <v>3.3893582320347802E-2</v>
      </c>
      <c r="AI116" s="13">
        <f t="shared" si="248"/>
        <v>1.9143551989879118E-2</v>
      </c>
      <c r="AJ116" s="13">
        <f t="shared" si="249"/>
        <v>5.4062680557846101E-3</v>
      </c>
      <c r="AK116" s="13">
        <f t="shared" si="250"/>
        <v>1.0178443480237922E-3</v>
      </c>
      <c r="AL116" s="13">
        <f t="shared" si="251"/>
        <v>5.3696245249387283E-6</v>
      </c>
      <c r="AM116" s="13">
        <f t="shared" si="252"/>
        <v>5.2103021356211537E-5</v>
      </c>
      <c r="AN116" s="13">
        <f t="shared" si="253"/>
        <v>8.6161918252940391E-5</v>
      </c>
      <c r="AO116" s="13">
        <f t="shared" si="254"/>
        <v>7.1242280810087199E-5</v>
      </c>
      <c r="AP116" s="13">
        <f t="shared" si="255"/>
        <v>3.9270733350539585E-5</v>
      </c>
      <c r="AQ116" s="13">
        <f t="shared" si="256"/>
        <v>1.6235343117385402E-5</v>
      </c>
      <c r="AR116" s="13">
        <f t="shared" si="257"/>
        <v>1.1209853068672225E-2</v>
      </c>
      <c r="AS116" s="13">
        <f t="shared" si="258"/>
        <v>6.3314760591181626E-3</v>
      </c>
      <c r="AT116" s="13">
        <f t="shared" si="259"/>
        <v>1.7880514954838167E-3</v>
      </c>
      <c r="AU116" s="13">
        <f t="shared" si="260"/>
        <v>3.3663852585081672E-4</v>
      </c>
      <c r="AV116" s="13">
        <f t="shared" si="261"/>
        <v>4.7534493849831888E-5</v>
      </c>
      <c r="AW116" s="13">
        <f t="shared" si="262"/>
        <v>1.3931533313089861E-7</v>
      </c>
      <c r="AX116" s="13">
        <f t="shared" si="263"/>
        <v>4.9047480864030326E-6</v>
      </c>
      <c r="AY116" s="13">
        <f t="shared" si="264"/>
        <v>8.1109020680917328E-6</v>
      </c>
      <c r="AZ116" s="13">
        <f t="shared" si="265"/>
        <v>6.7064333579688935E-6</v>
      </c>
      <c r="BA116" s="13">
        <f t="shared" si="266"/>
        <v>3.6967732242602502E-6</v>
      </c>
      <c r="BB116" s="13">
        <f t="shared" si="267"/>
        <v>1.5283234256740364E-6</v>
      </c>
      <c r="BC116" s="13">
        <f t="shared" si="268"/>
        <v>5.0547271401673248E-7</v>
      </c>
      <c r="BD116" s="13">
        <f t="shared" si="269"/>
        <v>3.0895919231731283E-3</v>
      </c>
      <c r="BE116" s="13">
        <f t="shared" si="270"/>
        <v>1.7450431485746963E-3</v>
      </c>
      <c r="BF116" s="13">
        <f t="shared" si="271"/>
        <v>4.9281194185346947E-4</v>
      </c>
      <c r="BG116" s="13">
        <f t="shared" si="272"/>
        <v>9.2782275033046936E-5</v>
      </c>
      <c r="BH116" s="13">
        <f t="shared" si="273"/>
        <v>1.3101169780805944E-5</v>
      </c>
      <c r="BI116" s="13">
        <f t="shared" si="274"/>
        <v>1.4799434444940564E-6</v>
      </c>
      <c r="BJ116" s="14">
        <f t="shared" si="275"/>
        <v>0.12310493784688428</v>
      </c>
      <c r="BK116" s="14">
        <f t="shared" si="276"/>
        <v>0.2367108469637067</v>
      </c>
      <c r="BL116" s="14">
        <f t="shared" si="277"/>
        <v>0.55659913795819804</v>
      </c>
      <c r="BM116" s="14">
        <f t="shared" si="278"/>
        <v>0.38063205038378395</v>
      </c>
      <c r="BN116" s="14">
        <f t="shared" si="279"/>
        <v>0.61775812862248691</v>
      </c>
    </row>
    <row r="117" spans="1:66" x14ac:dyDescent="0.25">
      <c r="A117" t="s">
        <v>99</v>
      </c>
      <c r="B117" t="s">
        <v>102</v>
      </c>
      <c r="C117" t="s">
        <v>105</v>
      </c>
      <c r="D117" s="11">
        <v>44201</v>
      </c>
      <c r="E117" s="10" t="str">
        <f>VLOOKUP(A117,home!$A$2:$E$405,3,FALSE)</f>
        <v>Accrington</v>
      </c>
      <c r="F117" s="10">
        <f>VLOOKUP(B117,home!$B$2:$E$405,3,FALSE)</f>
        <v>1.0323</v>
      </c>
      <c r="G117" s="10">
        <f>VLOOKUP(C117,away!$B$2:$E$405,4,FALSE)</f>
        <v>0.6129</v>
      </c>
      <c r="H117" s="10" t="str">
        <f>VLOOKUP(A117,away!$A$2:$E$405,3,FALSE)</f>
        <v>Accrington</v>
      </c>
      <c r="I117" s="10">
        <f>VLOOKUP(C117,away!$B$2:$E$405,3,FALSE)</f>
        <v>1.1607000000000001</v>
      </c>
      <c r="J117" s="10">
        <f>VLOOKUP(B117,home!$B$2:$E$405,4,FALSE)</f>
        <v>1.3313999999999999</v>
      </c>
      <c r="K117" s="12" t="e">
        <f t="shared" si="224"/>
        <v>#VALUE!</v>
      </c>
      <c r="L117" s="12" t="e">
        <f t="shared" si="225"/>
        <v>#VALUE!</v>
      </c>
      <c r="M117" s="13" t="e">
        <f t="shared" si="226"/>
        <v>#VALUE!</v>
      </c>
      <c r="N117" s="13" t="e">
        <f t="shared" si="227"/>
        <v>#VALUE!</v>
      </c>
      <c r="O117" s="13" t="e">
        <f t="shared" si="228"/>
        <v>#VALUE!</v>
      </c>
      <c r="P117" s="13" t="e">
        <f t="shared" si="229"/>
        <v>#VALUE!</v>
      </c>
      <c r="Q117" s="13" t="e">
        <f t="shared" si="230"/>
        <v>#VALUE!</v>
      </c>
      <c r="R117" s="13" t="e">
        <f t="shared" si="231"/>
        <v>#VALUE!</v>
      </c>
      <c r="S117" s="13" t="e">
        <f t="shared" si="232"/>
        <v>#VALUE!</v>
      </c>
      <c r="T117" s="13" t="e">
        <f t="shared" si="233"/>
        <v>#VALUE!</v>
      </c>
      <c r="U117" s="13" t="e">
        <f t="shared" si="234"/>
        <v>#VALUE!</v>
      </c>
      <c r="V117" s="13" t="e">
        <f t="shared" si="235"/>
        <v>#VALUE!</v>
      </c>
      <c r="W117" s="13" t="e">
        <f t="shared" si="236"/>
        <v>#VALUE!</v>
      </c>
      <c r="X117" s="13" t="e">
        <f t="shared" si="237"/>
        <v>#VALUE!</v>
      </c>
      <c r="Y117" s="13" t="e">
        <f t="shared" si="238"/>
        <v>#VALUE!</v>
      </c>
      <c r="Z117" s="13" t="e">
        <f t="shared" si="239"/>
        <v>#VALUE!</v>
      </c>
      <c r="AA117" s="13" t="e">
        <f t="shared" si="240"/>
        <v>#VALUE!</v>
      </c>
      <c r="AB117" s="13" t="e">
        <f t="shared" si="241"/>
        <v>#VALUE!</v>
      </c>
      <c r="AC117" s="13" t="e">
        <f t="shared" si="242"/>
        <v>#VALUE!</v>
      </c>
      <c r="AD117" s="13" t="e">
        <f t="shared" si="243"/>
        <v>#VALUE!</v>
      </c>
      <c r="AE117" s="13" t="e">
        <f t="shared" si="244"/>
        <v>#VALUE!</v>
      </c>
      <c r="AF117" s="13" t="e">
        <f t="shared" si="245"/>
        <v>#VALUE!</v>
      </c>
      <c r="AG117" s="13" t="e">
        <f t="shared" si="246"/>
        <v>#VALUE!</v>
      </c>
      <c r="AH117" s="13" t="e">
        <f t="shared" si="247"/>
        <v>#VALUE!</v>
      </c>
      <c r="AI117" s="13" t="e">
        <f t="shared" si="248"/>
        <v>#VALUE!</v>
      </c>
      <c r="AJ117" s="13" t="e">
        <f t="shared" si="249"/>
        <v>#VALUE!</v>
      </c>
      <c r="AK117" s="13" t="e">
        <f t="shared" si="250"/>
        <v>#VALUE!</v>
      </c>
      <c r="AL117" s="13" t="e">
        <f t="shared" si="251"/>
        <v>#VALUE!</v>
      </c>
      <c r="AM117" s="13" t="e">
        <f t="shared" si="252"/>
        <v>#VALUE!</v>
      </c>
      <c r="AN117" s="13" t="e">
        <f t="shared" si="253"/>
        <v>#VALUE!</v>
      </c>
      <c r="AO117" s="13" t="e">
        <f t="shared" si="254"/>
        <v>#VALUE!</v>
      </c>
      <c r="AP117" s="13" t="e">
        <f t="shared" si="255"/>
        <v>#VALUE!</v>
      </c>
      <c r="AQ117" s="13" t="e">
        <f t="shared" si="256"/>
        <v>#VALUE!</v>
      </c>
      <c r="AR117" s="13" t="e">
        <f t="shared" si="257"/>
        <v>#VALUE!</v>
      </c>
      <c r="AS117" s="13" t="e">
        <f t="shared" si="258"/>
        <v>#VALUE!</v>
      </c>
      <c r="AT117" s="13" t="e">
        <f t="shared" si="259"/>
        <v>#VALUE!</v>
      </c>
      <c r="AU117" s="13" t="e">
        <f t="shared" si="260"/>
        <v>#VALUE!</v>
      </c>
      <c r="AV117" s="13" t="e">
        <f t="shared" si="261"/>
        <v>#VALUE!</v>
      </c>
      <c r="AW117" s="13" t="e">
        <f t="shared" si="262"/>
        <v>#VALUE!</v>
      </c>
      <c r="AX117" s="13" t="e">
        <f t="shared" si="263"/>
        <v>#VALUE!</v>
      </c>
      <c r="AY117" s="13" t="e">
        <f t="shared" si="264"/>
        <v>#VALUE!</v>
      </c>
      <c r="AZ117" s="13" t="e">
        <f t="shared" si="265"/>
        <v>#VALUE!</v>
      </c>
      <c r="BA117" s="13" t="e">
        <f t="shared" si="266"/>
        <v>#VALUE!</v>
      </c>
      <c r="BB117" s="13" t="e">
        <f t="shared" si="267"/>
        <v>#VALUE!</v>
      </c>
      <c r="BC117" s="13" t="e">
        <f t="shared" si="268"/>
        <v>#VALUE!</v>
      </c>
      <c r="BD117" s="13" t="e">
        <f t="shared" si="269"/>
        <v>#VALUE!</v>
      </c>
      <c r="BE117" s="13" t="e">
        <f t="shared" si="270"/>
        <v>#VALUE!</v>
      </c>
      <c r="BF117" s="13" t="e">
        <f t="shared" si="271"/>
        <v>#VALUE!</v>
      </c>
      <c r="BG117" s="13" t="e">
        <f t="shared" si="272"/>
        <v>#VALUE!</v>
      </c>
      <c r="BH117" s="13" t="e">
        <f t="shared" si="273"/>
        <v>#VALUE!</v>
      </c>
      <c r="BI117" s="13" t="e">
        <f t="shared" si="274"/>
        <v>#VALUE!</v>
      </c>
      <c r="BJ117" s="14" t="e">
        <f t="shared" si="275"/>
        <v>#VALUE!</v>
      </c>
      <c r="BK117" s="14" t="e">
        <f t="shared" si="276"/>
        <v>#VALUE!</v>
      </c>
      <c r="BL117" s="14" t="e">
        <f t="shared" si="277"/>
        <v>#VALUE!</v>
      </c>
      <c r="BM117" s="14" t="e">
        <f t="shared" si="278"/>
        <v>#VALUE!</v>
      </c>
      <c r="BN117" s="14" t="e">
        <f t="shared" si="279"/>
        <v>#VALUE!</v>
      </c>
    </row>
    <row r="118" spans="1:66" x14ac:dyDescent="0.25">
      <c r="A118" t="s">
        <v>99</v>
      </c>
      <c r="B118" t="s">
        <v>100</v>
      </c>
      <c r="C118" t="s">
        <v>109</v>
      </c>
      <c r="D118" s="11">
        <v>44201</v>
      </c>
      <c r="E118" s="10" t="str">
        <f>VLOOKUP(A118,home!$A$2:$E$405,3,FALSE)</f>
        <v>Accrington</v>
      </c>
      <c r="F118" s="10">
        <f>VLOOKUP(B118,home!$B$2:$E$405,3,FALSE)</f>
        <v>1</v>
      </c>
      <c r="G118" s="10">
        <f>VLOOKUP(C118,away!$B$2:$E$405,4,FALSE)</f>
        <v>0.871</v>
      </c>
      <c r="H118" s="10" t="str">
        <f>VLOOKUP(A118,away!$A$2:$E$405,3,FALSE)</f>
        <v>Accrington</v>
      </c>
      <c r="I118" s="10">
        <f>VLOOKUP(C118,away!$B$2:$E$405,3,FALSE)</f>
        <v>1.2290000000000001</v>
      </c>
      <c r="J118" s="10">
        <f>VLOOKUP(B118,home!$B$2:$E$405,4,FALSE)</f>
        <v>0.88759999999999994</v>
      </c>
      <c r="K118" s="12" t="e">
        <f t="shared" si="224"/>
        <v>#VALUE!</v>
      </c>
      <c r="L118" s="12" t="e">
        <f t="shared" si="225"/>
        <v>#VALUE!</v>
      </c>
      <c r="M118" s="13" t="e">
        <f t="shared" si="226"/>
        <v>#VALUE!</v>
      </c>
      <c r="N118" s="13" t="e">
        <f t="shared" si="227"/>
        <v>#VALUE!</v>
      </c>
      <c r="O118" s="13" t="e">
        <f t="shared" si="228"/>
        <v>#VALUE!</v>
      </c>
      <c r="P118" s="13" t="e">
        <f t="shared" si="229"/>
        <v>#VALUE!</v>
      </c>
      <c r="Q118" s="13" t="e">
        <f t="shared" si="230"/>
        <v>#VALUE!</v>
      </c>
      <c r="R118" s="13" t="e">
        <f t="shared" si="231"/>
        <v>#VALUE!</v>
      </c>
      <c r="S118" s="13" t="e">
        <f t="shared" si="232"/>
        <v>#VALUE!</v>
      </c>
      <c r="T118" s="13" t="e">
        <f t="shared" si="233"/>
        <v>#VALUE!</v>
      </c>
      <c r="U118" s="13" t="e">
        <f t="shared" si="234"/>
        <v>#VALUE!</v>
      </c>
      <c r="V118" s="13" t="e">
        <f t="shared" si="235"/>
        <v>#VALUE!</v>
      </c>
      <c r="W118" s="13" t="e">
        <f t="shared" si="236"/>
        <v>#VALUE!</v>
      </c>
      <c r="X118" s="13" t="e">
        <f t="shared" si="237"/>
        <v>#VALUE!</v>
      </c>
      <c r="Y118" s="13" t="e">
        <f t="shared" si="238"/>
        <v>#VALUE!</v>
      </c>
      <c r="Z118" s="13" t="e">
        <f t="shared" si="239"/>
        <v>#VALUE!</v>
      </c>
      <c r="AA118" s="13" t="e">
        <f t="shared" si="240"/>
        <v>#VALUE!</v>
      </c>
      <c r="AB118" s="13" t="e">
        <f t="shared" si="241"/>
        <v>#VALUE!</v>
      </c>
      <c r="AC118" s="13" t="e">
        <f t="shared" si="242"/>
        <v>#VALUE!</v>
      </c>
      <c r="AD118" s="13" t="e">
        <f t="shared" si="243"/>
        <v>#VALUE!</v>
      </c>
      <c r="AE118" s="13" t="e">
        <f t="shared" si="244"/>
        <v>#VALUE!</v>
      </c>
      <c r="AF118" s="13" t="e">
        <f t="shared" si="245"/>
        <v>#VALUE!</v>
      </c>
      <c r="AG118" s="13" t="e">
        <f t="shared" si="246"/>
        <v>#VALUE!</v>
      </c>
      <c r="AH118" s="13" t="e">
        <f t="shared" si="247"/>
        <v>#VALUE!</v>
      </c>
      <c r="AI118" s="13" t="e">
        <f t="shared" si="248"/>
        <v>#VALUE!</v>
      </c>
      <c r="AJ118" s="13" t="e">
        <f t="shared" si="249"/>
        <v>#VALUE!</v>
      </c>
      <c r="AK118" s="13" t="e">
        <f t="shared" si="250"/>
        <v>#VALUE!</v>
      </c>
      <c r="AL118" s="13" t="e">
        <f t="shared" si="251"/>
        <v>#VALUE!</v>
      </c>
      <c r="AM118" s="13" t="e">
        <f t="shared" si="252"/>
        <v>#VALUE!</v>
      </c>
      <c r="AN118" s="13" t="e">
        <f t="shared" si="253"/>
        <v>#VALUE!</v>
      </c>
      <c r="AO118" s="13" t="e">
        <f t="shared" si="254"/>
        <v>#VALUE!</v>
      </c>
      <c r="AP118" s="13" t="e">
        <f t="shared" si="255"/>
        <v>#VALUE!</v>
      </c>
      <c r="AQ118" s="13" t="e">
        <f t="shared" si="256"/>
        <v>#VALUE!</v>
      </c>
      <c r="AR118" s="13" t="e">
        <f t="shared" si="257"/>
        <v>#VALUE!</v>
      </c>
      <c r="AS118" s="13" t="e">
        <f t="shared" si="258"/>
        <v>#VALUE!</v>
      </c>
      <c r="AT118" s="13" t="e">
        <f t="shared" si="259"/>
        <v>#VALUE!</v>
      </c>
      <c r="AU118" s="13" t="e">
        <f t="shared" si="260"/>
        <v>#VALUE!</v>
      </c>
      <c r="AV118" s="13" t="e">
        <f t="shared" si="261"/>
        <v>#VALUE!</v>
      </c>
      <c r="AW118" s="13" t="e">
        <f t="shared" si="262"/>
        <v>#VALUE!</v>
      </c>
      <c r="AX118" s="13" t="e">
        <f t="shared" si="263"/>
        <v>#VALUE!</v>
      </c>
      <c r="AY118" s="13" t="e">
        <f t="shared" si="264"/>
        <v>#VALUE!</v>
      </c>
      <c r="AZ118" s="13" t="e">
        <f t="shared" si="265"/>
        <v>#VALUE!</v>
      </c>
      <c r="BA118" s="13" t="e">
        <f t="shared" si="266"/>
        <v>#VALUE!</v>
      </c>
      <c r="BB118" s="13" t="e">
        <f t="shared" si="267"/>
        <v>#VALUE!</v>
      </c>
      <c r="BC118" s="13" t="e">
        <f t="shared" si="268"/>
        <v>#VALUE!</v>
      </c>
      <c r="BD118" s="13" t="e">
        <f t="shared" si="269"/>
        <v>#VALUE!</v>
      </c>
      <c r="BE118" s="13" t="e">
        <f t="shared" si="270"/>
        <v>#VALUE!</v>
      </c>
      <c r="BF118" s="13" t="e">
        <f t="shared" si="271"/>
        <v>#VALUE!</v>
      </c>
      <c r="BG118" s="13" t="e">
        <f t="shared" si="272"/>
        <v>#VALUE!</v>
      </c>
      <c r="BH118" s="13" t="e">
        <f t="shared" si="273"/>
        <v>#VALUE!</v>
      </c>
      <c r="BI118" s="13" t="e">
        <f t="shared" si="274"/>
        <v>#VALUE!</v>
      </c>
      <c r="BJ118" s="14" t="e">
        <f t="shared" si="275"/>
        <v>#VALUE!</v>
      </c>
      <c r="BK118" s="14" t="e">
        <f t="shared" si="276"/>
        <v>#VALUE!</v>
      </c>
      <c r="BL118" s="14" t="e">
        <f t="shared" si="277"/>
        <v>#VALUE!</v>
      </c>
      <c r="BM118" s="14" t="e">
        <f t="shared" si="278"/>
        <v>#VALUE!</v>
      </c>
      <c r="BN118" s="14" t="e">
        <f t="shared" si="279"/>
        <v>#VALUE!</v>
      </c>
    </row>
    <row r="119" spans="1:66" x14ac:dyDescent="0.25">
      <c r="A119" t="s">
        <v>99</v>
      </c>
      <c r="B119" t="s">
        <v>104</v>
      </c>
      <c r="C119" t="s">
        <v>117</v>
      </c>
      <c r="D119" s="11">
        <v>44201</v>
      </c>
      <c r="E119" s="10" t="str">
        <f>VLOOKUP(A119,home!$A$2:$E$405,3,FALSE)</f>
        <v>Accrington</v>
      </c>
      <c r="F119" s="10">
        <f>VLOOKUP(B119,home!$B$2:$E$405,3,FALSE)</f>
        <v>0.7419</v>
      </c>
      <c r="G119" s="10">
        <f>VLOOKUP(C119,away!$B$2:$E$405,4,FALSE)</f>
        <v>1</v>
      </c>
      <c r="H119" s="10" t="str">
        <f>VLOOKUP(A119,away!$A$2:$E$405,3,FALSE)</f>
        <v>Accrington</v>
      </c>
      <c r="I119" s="10">
        <f>VLOOKUP(C119,away!$B$2:$E$405,3,FALSE)</f>
        <v>0.81930000000000003</v>
      </c>
      <c r="J119" s="10">
        <f>VLOOKUP(B119,home!$B$2:$E$405,4,FALSE)</f>
        <v>1.0924</v>
      </c>
      <c r="K119" s="12" t="e">
        <f t="shared" si="224"/>
        <v>#VALUE!</v>
      </c>
      <c r="L119" s="12" t="e">
        <f t="shared" si="225"/>
        <v>#VALUE!</v>
      </c>
      <c r="M119" s="13" t="e">
        <f t="shared" si="226"/>
        <v>#VALUE!</v>
      </c>
      <c r="N119" s="13" t="e">
        <f t="shared" si="227"/>
        <v>#VALUE!</v>
      </c>
      <c r="O119" s="13" t="e">
        <f t="shared" si="228"/>
        <v>#VALUE!</v>
      </c>
      <c r="P119" s="13" t="e">
        <f t="shared" si="229"/>
        <v>#VALUE!</v>
      </c>
      <c r="Q119" s="13" t="e">
        <f t="shared" si="230"/>
        <v>#VALUE!</v>
      </c>
      <c r="R119" s="13" t="e">
        <f t="shared" si="231"/>
        <v>#VALUE!</v>
      </c>
      <c r="S119" s="13" t="e">
        <f t="shared" si="232"/>
        <v>#VALUE!</v>
      </c>
      <c r="T119" s="13" t="e">
        <f t="shared" si="233"/>
        <v>#VALUE!</v>
      </c>
      <c r="U119" s="13" t="e">
        <f t="shared" si="234"/>
        <v>#VALUE!</v>
      </c>
      <c r="V119" s="13" t="e">
        <f t="shared" si="235"/>
        <v>#VALUE!</v>
      </c>
      <c r="W119" s="13" t="e">
        <f t="shared" si="236"/>
        <v>#VALUE!</v>
      </c>
      <c r="X119" s="13" t="e">
        <f t="shared" si="237"/>
        <v>#VALUE!</v>
      </c>
      <c r="Y119" s="13" t="e">
        <f t="shared" si="238"/>
        <v>#VALUE!</v>
      </c>
      <c r="Z119" s="13" t="e">
        <f t="shared" si="239"/>
        <v>#VALUE!</v>
      </c>
      <c r="AA119" s="13" t="e">
        <f t="shared" si="240"/>
        <v>#VALUE!</v>
      </c>
      <c r="AB119" s="13" t="e">
        <f t="shared" si="241"/>
        <v>#VALUE!</v>
      </c>
      <c r="AC119" s="13" t="e">
        <f t="shared" si="242"/>
        <v>#VALUE!</v>
      </c>
      <c r="AD119" s="13" t="e">
        <f t="shared" si="243"/>
        <v>#VALUE!</v>
      </c>
      <c r="AE119" s="13" t="e">
        <f t="shared" si="244"/>
        <v>#VALUE!</v>
      </c>
      <c r="AF119" s="13" t="e">
        <f t="shared" si="245"/>
        <v>#VALUE!</v>
      </c>
      <c r="AG119" s="13" t="e">
        <f t="shared" si="246"/>
        <v>#VALUE!</v>
      </c>
      <c r="AH119" s="13" t="e">
        <f t="shared" si="247"/>
        <v>#VALUE!</v>
      </c>
      <c r="AI119" s="13" t="e">
        <f t="shared" si="248"/>
        <v>#VALUE!</v>
      </c>
      <c r="AJ119" s="13" t="e">
        <f t="shared" si="249"/>
        <v>#VALUE!</v>
      </c>
      <c r="AK119" s="13" t="e">
        <f t="shared" si="250"/>
        <v>#VALUE!</v>
      </c>
      <c r="AL119" s="13" t="e">
        <f t="shared" si="251"/>
        <v>#VALUE!</v>
      </c>
      <c r="AM119" s="13" t="e">
        <f t="shared" si="252"/>
        <v>#VALUE!</v>
      </c>
      <c r="AN119" s="13" t="e">
        <f t="shared" si="253"/>
        <v>#VALUE!</v>
      </c>
      <c r="AO119" s="13" t="e">
        <f t="shared" si="254"/>
        <v>#VALUE!</v>
      </c>
      <c r="AP119" s="13" t="e">
        <f t="shared" si="255"/>
        <v>#VALUE!</v>
      </c>
      <c r="AQ119" s="13" t="e">
        <f t="shared" si="256"/>
        <v>#VALUE!</v>
      </c>
      <c r="AR119" s="13" t="e">
        <f t="shared" si="257"/>
        <v>#VALUE!</v>
      </c>
      <c r="AS119" s="13" t="e">
        <f t="shared" si="258"/>
        <v>#VALUE!</v>
      </c>
      <c r="AT119" s="13" t="e">
        <f t="shared" si="259"/>
        <v>#VALUE!</v>
      </c>
      <c r="AU119" s="13" t="e">
        <f t="shared" si="260"/>
        <v>#VALUE!</v>
      </c>
      <c r="AV119" s="13" t="e">
        <f t="shared" si="261"/>
        <v>#VALUE!</v>
      </c>
      <c r="AW119" s="13" t="e">
        <f t="shared" si="262"/>
        <v>#VALUE!</v>
      </c>
      <c r="AX119" s="13" t="e">
        <f t="shared" si="263"/>
        <v>#VALUE!</v>
      </c>
      <c r="AY119" s="13" t="e">
        <f t="shared" si="264"/>
        <v>#VALUE!</v>
      </c>
      <c r="AZ119" s="13" t="e">
        <f t="shared" si="265"/>
        <v>#VALUE!</v>
      </c>
      <c r="BA119" s="13" t="e">
        <f t="shared" si="266"/>
        <v>#VALUE!</v>
      </c>
      <c r="BB119" s="13" t="e">
        <f t="shared" si="267"/>
        <v>#VALUE!</v>
      </c>
      <c r="BC119" s="13" t="e">
        <f t="shared" si="268"/>
        <v>#VALUE!</v>
      </c>
      <c r="BD119" s="13" t="e">
        <f t="shared" si="269"/>
        <v>#VALUE!</v>
      </c>
      <c r="BE119" s="13" t="e">
        <f t="shared" si="270"/>
        <v>#VALUE!</v>
      </c>
      <c r="BF119" s="13" t="e">
        <f t="shared" si="271"/>
        <v>#VALUE!</v>
      </c>
      <c r="BG119" s="13" t="e">
        <f t="shared" si="272"/>
        <v>#VALUE!</v>
      </c>
      <c r="BH119" s="13" t="e">
        <f t="shared" si="273"/>
        <v>#VALUE!</v>
      </c>
      <c r="BI119" s="13" t="e">
        <f t="shared" si="274"/>
        <v>#VALUE!</v>
      </c>
      <c r="BJ119" s="14" t="e">
        <f t="shared" si="275"/>
        <v>#VALUE!</v>
      </c>
      <c r="BK119" s="14" t="e">
        <f t="shared" si="276"/>
        <v>#VALUE!</v>
      </c>
      <c r="BL119" s="14" t="e">
        <f t="shared" si="277"/>
        <v>#VALUE!</v>
      </c>
      <c r="BM119" s="14" t="e">
        <f t="shared" si="278"/>
        <v>#VALUE!</v>
      </c>
      <c r="BN119" s="14" t="e">
        <f t="shared" si="279"/>
        <v>#VALUE!</v>
      </c>
    </row>
    <row r="120" spans="1:66" x14ac:dyDescent="0.25">
      <c r="A120" t="s">
        <v>99</v>
      </c>
      <c r="B120" t="s">
        <v>106</v>
      </c>
      <c r="C120" t="s">
        <v>103</v>
      </c>
      <c r="D120" s="11">
        <v>44201</v>
      </c>
      <c r="E120" s="10" t="str">
        <f>VLOOKUP(A120,home!$A$2:$E$405,3,FALSE)</f>
        <v>Accrington</v>
      </c>
      <c r="F120" s="10">
        <f>VLOOKUP(B120,home!$B$2:$E$405,3,FALSE)</f>
        <v>1.0323</v>
      </c>
      <c r="G120" s="10">
        <f>VLOOKUP(C120,away!$B$2:$E$405,4,FALSE)</f>
        <v>0.96779999999999999</v>
      </c>
      <c r="H120" s="10" t="str">
        <f>VLOOKUP(A120,away!$A$2:$E$405,3,FALSE)</f>
        <v>Accrington</v>
      </c>
      <c r="I120" s="10">
        <f>VLOOKUP(C120,away!$B$2:$E$405,3,FALSE)</f>
        <v>1.0924</v>
      </c>
      <c r="J120" s="10">
        <f>VLOOKUP(B120,home!$B$2:$E$405,4,FALSE)</f>
        <v>1.4338</v>
      </c>
      <c r="K120" s="12" t="e">
        <f t="shared" si="224"/>
        <v>#VALUE!</v>
      </c>
      <c r="L120" s="12" t="e">
        <f t="shared" si="225"/>
        <v>#VALUE!</v>
      </c>
      <c r="M120" s="13" t="e">
        <f t="shared" si="226"/>
        <v>#VALUE!</v>
      </c>
      <c r="N120" s="13" t="e">
        <f t="shared" si="227"/>
        <v>#VALUE!</v>
      </c>
      <c r="O120" s="13" t="e">
        <f t="shared" si="228"/>
        <v>#VALUE!</v>
      </c>
      <c r="P120" s="13" t="e">
        <f t="shared" si="229"/>
        <v>#VALUE!</v>
      </c>
      <c r="Q120" s="13" t="e">
        <f t="shared" si="230"/>
        <v>#VALUE!</v>
      </c>
      <c r="R120" s="13" t="e">
        <f t="shared" si="231"/>
        <v>#VALUE!</v>
      </c>
      <c r="S120" s="13" t="e">
        <f t="shared" si="232"/>
        <v>#VALUE!</v>
      </c>
      <c r="T120" s="13" t="e">
        <f t="shared" si="233"/>
        <v>#VALUE!</v>
      </c>
      <c r="U120" s="13" t="e">
        <f t="shared" si="234"/>
        <v>#VALUE!</v>
      </c>
      <c r="V120" s="13" t="e">
        <f t="shared" si="235"/>
        <v>#VALUE!</v>
      </c>
      <c r="W120" s="13" t="e">
        <f t="shared" si="236"/>
        <v>#VALUE!</v>
      </c>
      <c r="X120" s="13" t="e">
        <f t="shared" si="237"/>
        <v>#VALUE!</v>
      </c>
      <c r="Y120" s="13" t="e">
        <f t="shared" si="238"/>
        <v>#VALUE!</v>
      </c>
      <c r="Z120" s="13" t="e">
        <f t="shared" si="239"/>
        <v>#VALUE!</v>
      </c>
      <c r="AA120" s="13" t="e">
        <f t="shared" si="240"/>
        <v>#VALUE!</v>
      </c>
      <c r="AB120" s="13" t="e">
        <f t="shared" si="241"/>
        <v>#VALUE!</v>
      </c>
      <c r="AC120" s="13" t="e">
        <f t="shared" si="242"/>
        <v>#VALUE!</v>
      </c>
      <c r="AD120" s="13" t="e">
        <f t="shared" si="243"/>
        <v>#VALUE!</v>
      </c>
      <c r="AE120" s="13" t="e">
        <f t="shared" si="244"/>
        <v>#VALUE!</v>
      </c>
      <c r="AF120" s="13" t="e">
        <f t="shared" si="245"/>
        <v>#VALUE!</v>
      </c>
      <c r="AG120" s="13" t="e">
        <f t="shared" si="246"/>
        <v>#VALUE!</v>
      </c>
      <c r="AH120" s="13" t="e">
        <f t="shared" si="247"/>
        <v>#VALUE!</v>
      </c>
      <c r="AI120" s="13" t="e">
        <f t="shared" si="248"/>
        <v>#VALUE!</v>
      </c>
      <c r="AJ120" s="13" t="e">
        <f t="shared" si="249"/>
        <v>#VALUE!</v>
      </c>
      <c r="AK120" s="13" t="e">
        <f t="shared" si="250"/>
        <v>#VALUE!</v>
      </c>
      <c r="AL120" s="13" t="e">
        <f t="shared" si="251"/>
        <v>#VALUE!</v>
      </c>
      <c r="AM120" s="13" t="e">
        <f t="shared" si="252"/>
        <v>#VALUE!</v>
      </c>
      <c r="AN120" s="13" t="e">
        <f t="shared" si="253"/>
        <v>#VALUE!</v>
      </c>
      <c r="AO120" s="13" t="e">
        <f t="shared" si="254"/>
        <v>#VALUE!</v>
      </c>
      <c r="AP120" s="13" t="e">
        <f t="shared" si="255"/>
        <v>#VALUE!</v>
      </c>
      <c r="AQ120" s="13" t="e">
        <f t="shared" si="256"/>
        <v>#VALUE!</v>
      </c>
      <c r="AR120" s="13" t="e">
        <f t="shared" si="257"/>
        <v>#VALUE!</v>
      </c>
      <c r="AS120" s="13" t="e">
        <f t="shared" si="258"/>
        <v>#VALUE!</v>
      </c>
      <c r="AT120" s="13" t="e">
        <f t="shared" si="259"/>
        <v>#VALUE!</v>
      </c>
      <c r="AU120" s="13" t="e">
        <f t="shared" si="260"/>
        <v>#VALUE!</v>
      </c>
      <c r="AV120" s="13" t="e">
        <f t="shared" si="261"/>
        <v>#VALUE!</v>
      </c>
      <c r="AW120" s="13" t="e">
        <f t="shared" si="262"/>
        <v>#VALUE!</v>
      </c>
      <c r="AX120" s="13" t="e">
        <f t="shared" si="263"/>
        <v>#VALUE!</v>
      </c>
      <c r="AY120" s="13" t="e">
        <f t="shared" si="264"/>
        <v>#VALUE!</v>
      </c>
      <c r="AZ120" s="13" t="e">
        <f t="shared" si="265"/>
        <v>#VALUE!</v>
      </c>
      <c r="BA120" s="13" t="e">
        <f t="shared" si="266"/>
        <v>#VALUE!</v>
      </c>
      <c r="BB120" s="13" t="e">
        <f t="shared" si="267"/>
        <v>#VALUE!</v>
      </c>
      <c r="BC120" s="13" t="e">
        <f t="shared" si="268"/>
        <v>#VALUE!</v>
      </c>
      <c r="BD120" s="13" t="e">
        <f t="shared" si="269"/>
        <v>#VALUE!</v>
      </c>
      <c r="BE120" s="13" t="e">
        <f t="shared" si="270"/>
        <v>#VALUE!</v>
      </c>
      <c r="BF120" s="13" t="e">
        <f t="shared" si="271"/>
        <v>#VALUE!</v>
      </c>
      <c r="BG120" s="13" t="e">
        <f t="shared" si="272"/>
        <v>#VALUE!</v>
      </c>
      <c r="BH120" s="13" t="e">
        <f t="shared" si="273"/>
        <v>#VALUE!</v>
      </c>
      <c r="BI120" s="13" t="e">
        <f t="shared" si="274"/>
        <v>#VALUE!</v>
      </c>
      <c r="BJ120" s="14" t="e">
        <f t="shared" si="275"/>
        <v>#VALUE!</v>
      </c>
      <c r="BK120" s="14" t="e">
        <f t="shared" si="276"/>
        <v>#VALUE!</v>
      </c>
      <c r="BL120" s="14" t="e">
        <f t="shared" si="277"/>
        <v>#VALUE!</v>
      </c>
      <c r="BM120" s="14" t="e">
        <f t="shared" si="278"/>
        <v>#VALUE!</v>
      </c>
      <c r="BN120" s="14" t="e">
        <f t="shared" si="279"/>
        <v>#VALUE!</v>
      </c>
    </row>
    <row r="121" spans="1:66" x14ac:dyDescent="0.25">
      <c r="A121" t="s">
        <v>99</v>
      </c>
      <c r="B121" t="s">
        <v>108</v>
      </c>
      <c r="C121" t="s">
        <v>115</v>
      </c>
      <c r="D121" s="11">
        <v>44201</v>
      </c>
      <c r="E121" s="10" t="str">
        <f>VLOOKUP(A121,home!$A$2:$E$405,3,FALSE)</f>
        <v>Accrington</v>
      </c>
      <c r="F121" s="10">
        <f>VLOOKUP(B121,home!$B$2:$E$405,3,FALSE)</f>
        <v>0.8387</v>
      </c>
      <c r="G121" s="10">
        <f>VLOOKUP(C121,away!$B$2:$E$405,4,FALSE)</f>
        <v>1.0968</v>
      </c>
      <c r="H121" s="10" t="str">
        <f>VLOOKUP(A121,away!$A$2:$E$405,3,FALSE)</f>
        <v>Accrington</v>
      </c>
      <c r="I121" s="10">
        <f>VLOOKUP(C121,away!$B$2:$E$405,3,FALSE)</f>
        <v>0.95589999999999997</v>
      </c>
      <c r="J121" s="10">
        <f>VLOOKUP(B121,home!$B$2:$E$405,4,FALSE)</f>
        <v>0.58030000000000004</v>
      </c>
      <c r="K121" s="12" t="e">
        <f t="shared" si="224"/>
        <v>#VALUE!</v>
      </c>
      <c r="L121" s="12" t="e">
        <f t="shared" si="225"/>
        <v>#VALUE!</v>
      </c>
      <c r="M121" s="13" t="e">
        <f t="shared" si="226"/>
        <v>#VALUE!</v>
      </c>
      <c r="N121" s="13" t="e">
        <f t="shared" si="227"/>
        <v>#VALUE!</v>
      </c>
      <c r="O121" s="13" t="e">
        <f t="shared" si="228"/>
        <v>#VALUE!</v>
      </c>
      <c r="P121" s="13" t="e">
        <f t="shared" si="229"/>
        <v>#VALUE!</v>
      </c>
      <c r="Q121" s="13" t="e">
        <f t="shared" si="230"/>
        <v>#VALUE!</v>
      </c>
      <c r="R121" s="13" t="e">
        <f t="shared" si="231"/>
        <v>#VALUE!</v>
      </c>
      <c r="S121" s="13" t="e">
        <f t="shared" si="232"/>
        <v>#VALUE!</v>
      </c>
      <c r="T121" s="13" t="e">
        <f t="shared" si="233"/>
        <v>#VALUE!</v>
      </c>
      <c r="U121" s="13" t="e">
        <f t="shared" si="234"/>
        <v>#VALUE!</v>
      </c>
      <c r="V121" s="13" t="e">
        <f t="shared" si="235"/>
        <v>#VALUE!</v>
      </c>
      <c r="W121" s="13" t="e">
        <f t="shared" si="236"/>
        <v>#VALUE!</v>
      </c>
      <c r="X121" s="13" t="e">
        <f t="shared" si="237"/>
        <v>#VALUE!</v>
      </c>
      <c r="Y121" s="13" t="e">
        <f t="shared" si="238"/>
        <v>#VALUE!</v>
      </c>
      <c r="Z121" s="13" t="e">
        <f t="shared" si="239"/>
        <v>#VALUE!</v>
      </c>
      <c r="AA121" s="13" t="e">
        <f t="shared" si="240"/>
        <v>#VALUE!</v>
      </c>
      <c r="AB121" s="13" t="e">
        <f t="shared" si="241"/>
        <v>#VALUE!</v>
      </c>
      <c r="AC121" s="13" t="e">
        <f t="shared" si="242"/>
        <v>#VALUE!</v>
      </c>
      <c r="AD121" s="13" t="e">
        <f t="shared" si="243"/>
        <v>#VALUE!</v>
      </c>
      <c r="AE121" s="13" t="e">
        <f t="shared" si="244"/>
        <v>#VALUE!</v>
      </c>
      <c r="AF121" s="13" t="e">
        <f t="shared" si="245"/>
        <v>#VALUE!</v>
      </c>
      <c r="AG121" s="13" t="e">
        <f t="shared" si="246"/>
        <v>#VALUE!</v>
      </c>
      <c r="AH121" s="13" t="e">
        <f t="shared" si="247"/>
        <v>#VALUE!</v>
      </c>
      <c r="AI121" s="13" t="e">
        <f t="shared" si="248"/>
        <v>#VALUE!</v>
      </c>
      <c r="AJ121" s="13" t="e">
        <f t="shared" si="249"/>
        <v>#VALUE!</v>
      </c>
      <c r="AK121" s="13" t="e">
        <f t="shared" si="250"/>
        <v>#VALUE!</v>
      </c>
      <c r="AL121" s="13" t="e">
        <f t="shared" si="251"/>
        <v>#VALUE!</v>
      </c>
      <c r="AM121" s="13" t="e">
        <f t="shared" si="252"/>
        <v>#VALUE!</v>
      </c>
      <c r="AN121" s="13" t="e">
        <f t="shared" si="253"/>
        <v>#VALUE!</v>
      </c>
      <c r="AO121" s="13" t="e">
        <f t="shared" si="254"/>
        <v>#VALUE!</v>
      </c>
      <c r="AP121" s="13" t="e">
        <f t="shared" si="255"/>
        <v>#VALUE!</v>
      </c>
      <c r="AQ121" s="13" t="e">
        <f t="shared" si="256"/>
        <v>#VALUE!</v>
      </c>
      <c r="AR121" s="13" t="e">
        <f t="shared" si="257"/>
        <v>#VALUE!</v>
      </c>
      <c r="AS121" s="13" t="e">
        <f t="shared" si="258"/>
        <v>#VALUE!</v>
      </c>
      <c r="AT121" s="13" t="e">
        <f t="shared" si="259"/>
        <v>#VALUE!</v>
      </c>
      <c r="AU121" s="13" t="e">
        <f t="shared" si="260"/>
        <v>#VALUE!</v>
      </c>
      <c r="AV121" s="13" t="e">
        <f t="shared" si="261"/>
        <v>#VALUE!</v>
      </c>
      <c r="AW121" s="13" t="e">
        <f t="shared" si="262"/>
        <v>#VALUE!</v>
      </c>
      <c r="AX121" s="13" t="e">
        <f t="shared" si="263"/>
        <v>#VALUE!</v>
      </c>
      <c r="AY121" s="13" t="e">
        <f t="shared" si="264"/>
        <v>#VALUE!</v>
      </c>
      <c r="AZ121" s="13" t="e">
        <f t="shared" si="265"/>
        <v>#VALUE!</v>
      </c>
      <c r="BA121" s="13" t="e">
        <f t="shared" si="266"/>
        <v>#VALUE!</v>
      </c>
      <c r="BB121" s="13" t="e">
        <f t="shared" si="267"/>
        <v>#VALUE!</v>
      </c>
      <c r="BC121" s="13" t="e">
        <f t="shared" si="268"/>
        <v>#VALUE!</v>
      </c>
      <c r="BD121" s="13" t="e">
        <f t="shared" si="269"/>
        <v>#VALUE!</v>
      </c>
      <c r="BE121" s="13" t="e">
        <f t="shared" si="270"/>
        <v>#VALUE!</v>
      </c>
      <c r="BF121" s="13" t="e">
        <f t="shared" si="271"/>
        <v>#VALUE!</v>
      </c>
      <c r="BG121" s="13" t="e">
        <f t="shared" si="272"/>
        <v>#VALUE!</v>
      </c>
      <c r="BH121" s="13" t="e">
        <f t="shared" si="273"/>
        <v>#VALUE!</v>
      </c>
      <c r="BI121" s="13" t="e">
        <f t="shared" si="274"/>
        <v>#VALUE!</v>
      </c>
      <c r="BJ121" s="14" t="e">
        <f t="shared" si="275"/>
        <v>#VALUE!</v>
      </c>
      <c r="BK121" s="14" t="e">
        <f t="shared" si="276"/>
        <v>#VALUE!</v>
      </c>
      <c r="BL121" s="14" t="e">
        <f t="shared" si="277"/>
        <v>#VALUE!</v>
      </c>
      <c r="BM121" s="14" t="e">
        <f t="shared" si="278"/>
        <v>#VALUE!</v>
      </c>
      <c r="BN121" s="14" t="e">
        <f t="shared" si="279"/>
        <v>#VALUE!</v>
      </c>
    </row>
    <row r="122" spans="1:66" x14ac:dyDescent="0.25">
      <c r="A122" t="s">
        <v>99</v>
      </c>
      <c r="B122" t="s">
        <v>110</v>
      </c>
      <c r="C122" t="s">
        <v>119</v>
      </c>
      <c r="D122" s="11">
        <v>44201</v>
      </c>
      <c r="E122" s="10" t="str">
        <f>VLOOKUP(A122,home!$A$2:$E$405,3,FALSE)</f>
        <v>Accrington</v>
      </c>
      <c r="F122" s="10">
        <f>VLOOKUP(B122,home!$B$2:$E$405,3,FALSE)</f>
        <v>1.0323</v>
      </c>
      <c r="G122" s="10">
        <f>VLOOKUP(C122,away!$B$2:$E$405,4,FALSE)</f>
        <v>1.1291</v>
      </c>
      <c r="H122" s="10" t="str">
        <f>VLOOKUP(A122,away!$A$2:$E$405,3,FALSE)</f>
        <v>Accrington</v>
      </c>
      <c r="I122" s="10">
        <f>VLOOKUP(C122,away!$B$2:$E$405,3,FALSE)</f>
        <v>0.95589999999999997</v>
      </c>
      <c r="J122" s="10">
        <f>VLOOKUP(B122,home!$B$2:$E$405,4,FALSE)</f>
        <v>0.47789999999999999</v>
      </c>
      <c r="K122" s="12" t="e">
        <f t="shared" si="224"/>
        <v>#VALUE!</v>
      </c>
      <c r="L122" s="12" t="e">
        <f t="shared" si="225"/>
        <v>#VALUE!</v>
      </c>
      <c r="M122" s="13" t="e">
        <f t="shared" si="226"/>
        <v>#VALUE!</v>
      </c>
      <c r="N122" s="13" t="e">
        <f t="shared" si="227"/>
        <v>#VALUE!</v>
      </c>
      <c r="O122" s="13" t="e">
        <f t="shared" si="228"/>
        <v>#VALUE!</v>
      </c>
      <c r="P122" s="13" t="e">
        <f t="shared" si="229"/>
        <v>#VALUE!</v>
      </c>
      <c r="Q122" s="13" t="e">
        <f t="shared" si="230"/>
        <v>#VALUE!</v>
      </c>
      <c r="R122" s="13" t="e">
        <f t="shared" si="231"/>
        <v>#VALUE!</v>
      </c>
      <c r="S122" s="13" t="e">
        <f t="shared" si="232"/>
        <v>#VALUE!</v>
      </c>
      <c r="T122" s="13" t="e">
        <f t="shared" si="233"/>
        <v>#VALUE!</v>
      </c>
      <c r="U122" s="13" t="e">
        <f t="shared" si="234"/>
        <v>#VALUE!</v>
      </c>
      <c r="V122" s="13" t="e">
        <f t="shared" si="235"/>
        <v>#VALUE!</v>
      </c>
      <c r="W122" s="13" t="e">
        <f t="shared" si="236"/>
        <v>#VALUE!</v>
      </c>
      <c r="X122" s="13" t="e">
        <f t="shared" si="237"/>
        <v>#VALUE!</v>
      </c>
      <c r="Y122" s="13" t="e">
        <f t="shared" si="238"/>
        <v>#VALUE!</v>
      </c>
      <c r="Z122" s="13" t="e">
        <f t="shared" si="239"/>
        <v>#VALUE!</v>
      </c>
      <c r="AA122" s="13" t="e">
        <f t="shared" si="240"/>
        <v>#VALUE!</v>
      </c>
      <c r="AB122" s="13" t="e">
        <f t="shared" si="241"/>
        <v>#VALUE!</v>
      </c>
      <c r="AC122" s="13" t="e">
        <f t="shared" si="242"/>
        <v>#VALUE!</v>
      </c>
      <c r="AD122" s="13" t="e">
        <f t="shared" si="243"/>
        <v>#VALUE!</v>
      </c>
      <c r="AE122" s="13" t="e">
        <f t="shared" si="244"/>
        <v>#VALUE!</v>
      </c>
      <c r="AF122" s="13" t="e">
        <f t="shared" si="245"/>
        <v>#VALUE!</v>
      </c>
      <c r="AG122" s="13" t="e">
        <f t="shared" si="246"/>
        <v>#VALUE!</v>
      </c>
      <c r="AH122" s="13" t="e">
        <f t="shared" si="247"/>
        <v>#VALUE!</v>
      </c>
      <c r="AI122" s="13" t="e">
        <f t="shared" si="248"/>
        <v>#VALUE!</v>
      </c>
      <c r="AJ122" s="13" t="e">
        <f t="shared" si="249"/>
        <v>#VALUE!</v>
      </c>
      <c r="AK122" s="13" t="e">
        <f t="shared" si="250"/>
        <v>#VALUE!</v>
      </c>
      <c r="AL122" s="13" t="e">
        <f t="shared" si="251"/>
        <v>#VALUE!</v>
      </c>
      <c r="AM122" s="13" t="e">
        <f t="shared" si="252"/>
        <v>#VALUE!</v>
      </c>
      <c r="AN122" s="13" t="e">
        <f t="shared" si="253"/>
        <v>#VALUE!</v>
      </c>
      <c r="AO122" s="13" t="e">
        <f t="shared" si="254"/>
        <v>#VALUE!</v>
      </c>
      <c r="AP122" s="13" t="e">
        <f t="shared" si="255"/>
        <v>#VALUE!</v>
      </c>
      <c r="AQ122" s="13" t="e">
        <f t="shared" si="256"/>
        <v>#VALUE!</v>
      </c>
      <c r="AR122" s="13" t="e">
        <f t="shared" si="257"/>
        <v>#VALUE!</v>
      </c>
      <c r="AS122" s="13" t="e">
        <f t="shared" si="258"/>
        <v>#VALUE!</v>
      </c>
      <c r="AT122" s="13" t="e">
        <f t="shared" si="259"/>
        <v>#VALUE!</v>
      </c>
      <c r="AU122" s="13" t="e">
        <f t="shared" si="260"/>
        <v>#VALUE!</v>
      </c>
      <c r="AV122" s="13" t="e">
        <f t="shared" si="261"/>
        <v>#VALUE!</v>
      </c>
      <c r="AW122" s="13" t="e">
        <f t="shared" si="262"/>
        <v>#VALUE!</v>
      </c>
      <c r="AX122" s="13" t="e">
        <f t="shared" si="263"/>
        <v>#VALUE!</v>
      </c>
      <c r="AY122" s="13" t="e">
        <f t="shared" si="264"/>
        <v>#VALUE!</v>
      </c>
      <c r="AZ122" s="13" t="e">
        <f t="shared" si="265"/>
        <v>#VALUE!</v>
      </c>
      <c r="BA122" s="13" t="e">
        <f t="shared" si="266"/>
        <v>#VALUE!</v>
      </c>
      <c r="BB122" s="13" t="e">
        <f t="shared" si="267"/>
        <v>#VALUE!</v>
      </c>
      <c r="BC122" s="13" t="e">
        <f t="shared" si="268"/>
        <v>#VALUE!</v>
      </c>
      <c r="BD122" s="13" t="e">
        <f t="shared" si="269"/>
        <v>#VALUE!</v>
      </c>
      <c r="BE122" s="13" t="e">
        <f t="shared" si="270"/>
        <v>#VALUE!</v>
      </c>
      <c r="BF122" s="13" t="e">
        <f t="shared" si="271"/>
        <v>#VALUE!</v>
      </c>
      <c r="BG122" s="13" t="e">
        <f t="shared" si="272"/>
        <v>#VALUE!</v>
      </c>
      <c r="BH122" s="13" t="e">
        <f t="shared" si="273"/>
        <v>#VALUE!</v>
      </c>
      <c r="BI122" s="13" t="e">
        <f t="shared" si="274"/>
        <v>#VALUE!</v>
      </c>
      <c r="BJ122" s="14" t="e">
        <f t="shared" si="275"/>
        <v>#VALUE!</v>
      </c>
      <c r="BK122" s="14" t="e">
        <f t="shared" si="276"/>
        <v>#VALUE!</v>
      </c>
      <c r="BL122" s="14" t="e">
        <f t="shared" si="277"/>
        <v>#VALUE!</v>
      </c>
      <c r="BM122" s="14" t="e">
        <f t="shared" si="278"/>
        <v>#VALUE!</v>
      </c>
      <c r="BN122" s="14" t="e">
        <f t="shared" si="279"/>
        <v>#VALUE!</v>
      </c>
    </row>
    <row r="123" spans="1:66" x14ac:dyDescent="0.25">
      <c r="A123" t="s">
        <v>99</v>
      </c>
      <c r="B123" t="s">
        <v>112</v>
      </c>
      <c r="C123" t="s">
        <v>111</v>
      </c>
      <c r="D123" s="11">
        <v>44201</v>
      </c>
      <c r="E123" s="10" t="str">
        <f>VLOOKUP(A123,home!$A$2:$E$405,3,FALSE)</f>
        <v>Accrington</v>
      </c>
      <c r="F123" s="10">
        <f>VLOOKUP(B123,home!$B$2:$E$405,3,FALSE)</f>
        <v>0.6452</v>
      </c>
      <c r="G123" s="10">
        <f>VLOOKUP(C123,away!$B$2:$E$405,4,FALSE)</f>
        <v>0.6129</v>
      </c>
      <c r="H123" s="10" t="str">
        <f>VLOOKUP(A123,away!$A$2:$E$405,3,FALSE)</f>
        <v>Accrington</v>
      </c>
      <c r="I123" s="10">
        <f>VLOOKUP(C123,away!$B$2:$E$405,3,FALSE)</f>
        <v>1.0241</v>
      </c>
      <c r="J123" s="10">
        <f>VLOOKUP(B123,home!$B$2:$E$405,4,FALSE)</f>
        <v>0.88759999999999994</v>
      </c>
      <c r="K123" s="12" t="e">
        <f t="shared" si="224"/>
        <v>#VALUE!</v>
      </c>
      <c r="L123" s="12" t="e">
        <f t="shared" si="225"/>
        <v>#VALUE!</v>
      </c>
      <c r="M123" s="13" t="e">
        <f t="shared" si="226"/>
        <v>#VALUE!</v>
      </c>
      <c r="N123" s="13" t="e">
        <f t="shared" si="227"/>
        <v>#VALUE!</v>
      </c>
      <c r="O123" s="13" t="e">
        <f t="shared" si="228"/>
        <v>#VALUE!</v>
      </c>
      <c r="P123" s="13" t="e">
        <f t="shared" si="229"/>
        <v>#VALUE!</v>
      </c>
      <c r="Q123" s="13" t="e">
        <f t="shared" si="230"/>
        <v>#VALUE!</v>
      </c>
      <c r="R123" s="13" t="e">
        <f t="shared" si="231"/>
        <v>#VALUE!</v>
      </c>
      <c r="S123" s="13" t="e">
        <f t="shared" si="232"/>
        <v>#VALUE!</v>
      </c>
      <c r="T123" s="13" t="e">
        <f t="shared" si="233"/>
        <v>#VALUE!</v>
      </c>
      <c r="U123" s="13" t="e">
        <f t="shared" si="234"/>
        <v>#VALUE!</v>
      </c>
      <c r="V123" s="13" t="e">
        <f t="shared" si="235"/>
        <v>#VALUE!</v>
      </c>
      <c r="W123" s="13" t="e">
        <f t="shared" si="236"/>
        <v>#VALUE!</v>
      </c>
      <c r="X123" s="13" t="e">
        <f t="shared" si="237"/>
        <v>#VALUE!</v>
      </c>
      <c r="Y123" s="13" t="e">
        <f t="shared" si="238"/>
        <v>#VALUE!</v>
      </c>
      <c r="Z123" s="13" t="e">
        <f t="shared" si="239"/>
        <v>#VALUE!</v>
      </c>
      <c r="AA123" s="13" t="e">
        <f t="shared" si="240"/>
        <v>#VALUE!</v>
      </c>
      <c r="AB123" s="13" t="e">
        <f t="shared" si="241"/>
        <v>#VALUE!</v>
      </c>
      <c r="AC123" s="13" t="e">
        <f t="shared" si="242"/>
        <v>#VALUE!</v>
      </c>
      <c r="AD123" s="13" t="e">
        <f t="shared" si="243"/>
        <v>#VALUE!</v>
      </c>
      <c r="AE123" s="13" t="e">
        <f t="shared" si="244"/>
        <v>#VALUE!</v>
      </c>
      <c r="AF123" s="13" t="e">
        <f t="shared" si="245"/>
        <v>#VALUE!</v>
      </c>
      <c r="AG123" s="13" t="e">
        <f t="shared" si="246"/>
        <v>#VALUE!</v>
      </c>
      <c r="AH123" s="13" t="e">
        <f t="shared" si="247"/>
        <v>#VALUE!</v>
      </c>
      <c r="AI123" s="13" t="e">
        <f t="shared" si="248"/>
        <v>#VALUE!</v>
      </c>
      <c r="AJ123" s="13" t="e">
        <f t="shared" si="249"/>
        <v>#VALUE!</v>
      </c>
      <c r="AK123" s="13" t="e">
        <f t="shared" si="250"/>
        <v>#VALUE!</v>
      </c>
      <c r="AL123" s="13" t="e">
        <f t="shared" si="251"/>
        <v>#VALUE!</v>
      </c>
      <c r="AM123" s="13" t="e">
        <f t="shared" si="252"/>
        <v>#VALUE!</v>
      </c>
      <c r="AN123" s="13" t="e">
        <f t="shared" si="253"/>
        <v>#VALUE!</v>
      </c>
      <c r="AO123" s="13" t="e">
        <f t="shared" si="254"/>
        <v>#VALUE!</v>
      </c>
      <c r="AP123" s="13" t="e">
        <f t="shared" si="255"/>
        <v>#VALUE!</v>
      </c>
      <c r="AQ123" s="13" t="e">
        <f t="shared" si="256"/>
        <v>#VALUE!</v>
      </c>
      <c r="AR123" s="13" t="e">
        <f t="shared" si="257"/>
        <v>#VALUE!</v>
      </c>
      <c r="AS123" s="13" t="e">
        <f t="shared" si="258"/>
        <v>#VALUE!</v>
      </c>
      <c r="AT123" s="13" t="e">
        <f t="shared" si="259"/>
        <v>#VALUE!</v>
      </c>
      <c r="AU123" s="13" t="e">
        <f t="shared" si="260"/>
        <v>#VALUE!</v>
      </c>
      <c r="AV123" s="13" t="e">
        <f t="shared" si="261"/>
        <v>#VALUE!</v>
      </c>
      <c r="AW123" s="13" t="e">
        <f t="shared" si="262"/>
        <v>#VALUE!</v>
      </c>
      <c r="AX123" s="13" t="e">
        <f t="shared" si="263"/>
        <v>#VALUE!</v>
      </c>
      <c r="AY123" s="13" t="e">
        <f t="shared" si="264"/>
        <v>#VALUE!</v>
      </c>
      <c r="AZ123" s="13" t="e">
        <f t="shared" si="265"/>
        <v>#VALUE!</v>
      </c>
      <c r="BA123" s="13" t="e">
        <f t="shared" si="266"/>
        <v>#VALUE!</v>
      </c>
      <c r="BB123" s="13" t="e">
        <f t="shared" si="267"/>
        <v>#VALUE!</v>
      </c>
      <c r="BC123" s="13" t="e">
        <f t="shared" si="268"/>
        <v>#VALUE!</v>
      </c>
      <c r="BD123" s="13" t="e">
        <f t="shared" si="269"/>
        <v>#VALUE!</v>
      </c>
      <c r="BE123" s="13" t="e">
        <f t="shared" si="270"/>
        <v>#VALUE!</v>
      </c>
      <c r="BF123" s="13" t="e">
        <f t="shared" si="271"/>
        <v>#VALUE!</v>
      </c>
      <c r="BG123" s="13" t="e">
        <f t="shared" si="272"/>
        <v>#VALUE!</v>
      </c>
      <c r="BH123" s="13" t="e">
        <f t="shared" si="273"/>
        <v>#VALUE!</v>
      </c>
      <c r="BI123" s="13" t="e">
        <f t="shared" si="274"/>
        <v>#VALUE!</v>
      </c>
      <c r="BJ123" s="14" t="e">
        <f t="shared" si="275"/>
        <v>#VALUE!</v>
      </c>
      <c r="BK123" s="14" t="e">
        <f t="shared" si="276"/>
        <v>#VALUE!</v>
      </c>
      <c r="BL123" s="14" t="e">
        <f t="shared" si="277"/>
        <v>#VALUE!</v>
      </c>
      <c r="BM123" s="14" t="e">
        <f t="shared" si="278"/>
        <v>#VALUE!</v>
      </c>
      <c r="BN123" s="14" t="e">
        <f t="shared" si="279"/>
        <v>#VALUE!</v>
      </c>
    </row>
    <row r="124" spans="1:66" x14ac:dyDescent="0.25">
      <c r="A124" t="s">
        <v>99</v>
      </c>
      <c r="B124" t="s">
        <v>114</v>
      </c>
      <c r="C124" t="s">
        <v>395</v>
      </c>
      <c r="D124" s="11">
        <v>44201</v>
      </c>
      <c r="E124" s="10" t="str">
        <f>VLOOKUP(A124,home!$A$2:$E$405,3,FALSE)</f>
        <v>Accrington</v>
      </c>
      <c r="F124" s="10">
        <f>VLOOKUP(B124,home!$B$2:$E$405,3,FALSE)</f>
        <v>1.6775</v>
      </c>
      <c r="G124" s="10">
        <f>VLOOKUP(C124,away!$B$2:$E$405,4,FALSE)</f>
        <v>0.6452</v>
      </c>
      <c r="H124" s="10" t="str">
        <f>VLOOKUP(A124,away!$A$2:$E$405,3,FALSE)</f>
        <v>Accrington</v>
      </c>
      <c r="I124" s="10">
        <f>VLOOKUP(C124,away!$B$2:$E$405,3,FALSE)</f>
        <v>1.1607000000000001</v>
      </c>
      <c r="J124" s="10">
        <f>VLOOKUP(B124,home!$B$2:$E$405,4,FALSE)</f>
        <v>0.751</v>
      </c>
      <c r="K124" s="12" t="e">
        <f t="shared" si="224"/>
        <v>#VALUE!</v>
      </c>
      <c r="L124" s="12" t="e">
        <f t="shared" si="225"/>
        <v>#VALUE!</v>
      </c>
      <c r="M124" s="13" t="e">
        <f t="shared" si="226"/>
        <v>#VALUE!</v>
      </c>
      <c r="N124" s="13" t="e">
        <f t="shared" si="227"/>
        <v>#VALUE!</v>
      </c>
      <c r="O124" s="13" t="e">
        <f t="shared" si="228"/>
        <v>#VALUE!</v>
      </c>
      <c r="P124" s="13" t="e">
        <f t="shared" si="229"/>
        <v>#VALUE!</v>
      </c>
      <c r="Q124" s="13" t="e">
        <f t="shared" si="230"/>
        <v>#VALUE!</v>
      </c>
      <c r="R124" s="13" t="e">
        <f t="shared" si="231"/>
        <v>#VALUE!</v>
      </c>
      <c r="S124" s="13" t="e">
        <f t="shared" si="232"/>
        <v>#VALUE!</v>
      </c>
      <c r="T124" s="13" t="e">
        <f t="shared" si="233"/>
        <v>#VALUE!</v>
      </c>
      <c r="U124" s="13" t="e">
        <f t="shared" si="234"/>
        <v>#VALUE!</v>
      </c>
      <c r="V124" s="13" t="e">
        <f t="shared" si="235"/>
        <v>#VALUE!</v>
      </c>
      <c r="W124" s="13" t="e">
        <f t="shared" si="236"/>
        <v>#VALUE!</v>
      </c>
      <c r="X124" s="13" t="e">
        <f t="shared" si="237"/>
        <v>#VALUE!</v>
      </c>
      <c r="Y124" s="13" t="e">
        <f t="shared" si="238"/>
        <v>#VALUE!</v>
      </c>
      <c r="Z124" s="13" t="e">
        <f t="shared" si="239"/>
        <v>#VALUE!</v>
      </c>
      <c r="AA124" s="13" t="e">
        <f t="shared" si="240"/>
        <v>#VALUE!</v>
      </c>
      <c r="AB124" s="13" t="e">
        <f t="shared" si="241"/>
        <v>#VALUE!</v>
      </c>
      <c r="AC124" s="13" t="e">
        <f t="shared" si="242"/>
        <v>#VALUE!</v>
      </c>
      <c r="AD124" s="13" t="e">
        <f t="shared" si="243"/>
        <v>#VALUE!</v>
      </c>
      <c r="AE124" s="13" t="e">
        <f t="shared" si="244"/>
        <v>#VALUE!</v>
      </c>
      <c r="AF124" s="13" t="e">
        <f t="shared" si="245"/>
        <v>#VALUE!</v>
      </c>
      <c r="AG124" s="13" t="e">
        <f t="shared" si="246"/>
        <v>#VALUE!</v>
      </c>
      <c r="AH124" s="13" t="e">
        <f t="shared" si="247"/>
        <v>#VALUE!</v>
      </c>
      <c r="AI124" s="13" t="e">
        <f t="shared" si="248"/>
        <v>#VALUE!</v>
      </c>
      <c r="AJ124" s="13" t="e">
        <f t="shared" si="249"/>
        <v>#VALUE!</v>
      </c>
      <c r="AK124" s="13" t="e">
        <f t="shared" si="250"/>
        <v>#VALUE!</v>
      </c>
      <c r="AL124" s="13" t="e">
        <f t="shared" si="251"/>
        <v>#VALUE!</v>
      </c>
      <c r="AM124" s="13" t="e">
        <f t="shared" si="252"/>
        <v>#VALUE!</v>
      </c>
      <c r="AN124" s="13" t="e">
        <f t="shared" si="253"/>
        <v>#VALUE!</v>
      </c>
      <c r="AO124" s="13" t="e">
        <f t="shared" si="254"/>
        <v>#VALUE!</v>
      </c>
      <c r="AP124" s="13" t="e">
        <f t="shared" si="255"/>
        <v>#VALUE!</v>
      </c>
      <c r="AQ124" s="13" t="e">
        <f t="shared" si="256"/>
        <v>#VALUE!</v>
      </c>
      <c r="AR124" s="13" t="e">
        <f t="shared" si="257"/>
        <v>#VALUE!</v>
      </c>
      <c r="AS124" s="13" t="e">
        <f t="shared" si="258"/>
        <v>#VALUE!</v>
      </c>
      <c r="AT124" s="13" t="e">
        <f t="shared" si="259"/>
        <v>#VALUE!</v>
      </c>
      <c r="AU124" s="13" t="e">
        <f t="shared" si="260"/>
        <v>#VALUE!</v>
      </c>
      <c r="AV124" s="13" t="e">
        <f t="shared" si="261"/>
        <v>#VALUE!</v>
      </c>
      <c r="AW124" s="13" t="e">
        <f t="shared" si="262"/>
        <v>#VALUE!</v>
      </c>
      <c r="AX124" s="13" t="e">
        <f t="shared" si="263"/>
        <v>#VALUE!</v>
      </c>
      <c r="AY124" s="13" t="e">
        <f t="shared" si="264"/>
        <v>#VALUE!</v>
      </c>
      <c r="AZ124" s="13" t="e">
        <f t="shared" si="265"/>
        <v>#VALUE!</v>
      </c>
      <c r="BA124" s="13" t="e">
        <f t="shared" si="266"/>
        <v>#VALUE!</v>
      </c>
      <c r="BB124" s="13" t="e">
        <f t="shared" si="267"/>
        <v>#VALUE!</v>
      </c>
      <c r="BC124" s="13" t="e">
        <f t="shared" si="268"/>
        <v>#VALUE!</v>
      </c>
      <c r="BD124" s="13" t="e">
        <f t="shared" si="269"/>
        <v>#VALUE!</v>
      </c>
      <c r="BE124" s="13" t="e">
        <f t="shared" si="270"/>
        <v>#VALUE!</v>
      </c>
      <c r="BF124" s="13" t="e">
        <f t="shared" si="271"/>
        <v>#VALUE!</v>
      </c>
      <c r="BG124" s="13" t="e">
        <f t="shared" si="272"/>
        <v>#VALUE!</v>
      </c>
      <c r="BH124" s="13" t="e">
        <f t="shared" si="273"/>
        <v>#VALUE!</v>
      </c>
      <c r="BI124" s="13" t="e">
        <f t="shared" si="274"/>
        <v>#VALUE!</v>
      </c>
      <c r="BJ124" s="14" t="e">
        <f t="shared" si="275"/>
        <v>#VALUE!</v>
      </c>
      <c r="BK124" s="14" t="e">
        <f t="shared" si="276"/>
        <v>#VALUE!</v>
      </c>
      <c r="BL124" s="14" t="e">
        <f t="shared" si="277"/>
        <v>#VALUE!</v>
      </c>
      <c r="BM124" s="14" t="e">
        <f t="shared" si="278"/>
        <v>#VALUE!</v>
      </c>
      <c r="BN124" s="14" t="e">
        <f t="shared" si="279"/>
        <v>#VALUE!</v>
      </c>
    </row>
    <row r="125" spans="1:66" x14ac:dyDescent="0.25">
      <c r="A125" t="s">
        <v>99</v>
      </c>
      <c r="B125" t="s">
        <v>116</v>
      </c>
      <c r="C125" t="s">
        <v>101</v>
      </c>
      <c r="D125" s="11">
        <v>44201</v>
      </c>
      <c r="E125" s="10" t="str">
        <f>VLOOKUP(A125,home!$A$2:$E$405,3,FALSE)</f>
        <v>Accrington</v>
      </c>
      <c r="F125" s="10">
        <f>VLOOKUP(B125,home!$B$2:$E$405,3,FALSE)</f>
        <v>1</v>
      </c>
      <c r="G125" s="10">
        <f>VLOOKUP(C125,away!$B$2:$E$405,4,FALSE)</f>
        <v>0.5484</v>
      </c>
      <c r="H125" s="10" t="str">
        <f>VLOOKUP(A125,away!$A$2:$E$405,3,FALSE)</f>
        <v>Accrington</v>
      </c>
      <c r="I125" s="10">
        <f>VLOOKUP(C125,away!$B$2:$E$405,3,FALSE)</f>
        <v>1.2971999999999999</v>
      </c>
      <c r="J125" s="10">
        <f>VLOOKUP(B125,home!$B$2:$E$405,4,FALSE)</f>
        <v>1.3313999999999999</v>
      </c>
      <c r="K125" s="12" t="e">
        <f t="shared" si="224"/>
        <v>#VALUE!</v>
      </c>
      <c r="L125" s="12" t="e">
        <f t="shared" si="225"/>
        <v>#VALUE!</v>
      </c>
      <c r="M125" s="13" t="e">
        <f t="shared" si="226"/>
        <v>#VALUE!</v>
      </c>
      <c r="N125" s="13" t="e">
        <f t="shared" si="227"/>
        <v>#VALUE!</v>
      </c>
      <c r="O125" s="13" t="e">
        <f t="shared" si="228"/>
        <v>#VALUE!</v>
      </c>
      <c r="P125" s="13" t="e">
        <f t="shared" si="229"/>
        <v>#VALUE!</v>
      </c>
      <c r="Q125" s="13" t="e">
        <f t="shared" si="230"/>
        <v>#VALUE!</v>
      </c>
      <c r="R125" s="13" t="e">
        <f t="shared" si="231"/>
        <v>#VALUE!</v>
      </c>
      <c r="S125" s="13" t="e">
        <f t="shared" si="232"/>
        <v>#VALUE!</v>
      </c>
      <c r="T125" s="13" t="e">
        <f t="shared" si="233"/>
        <v>#VALUE!</v>
      </c>
      <c r="U125" s="13" t="e">
        <f t="shared" si="234"/>
        <v>#VALUE!</v>
      </c>
      <c r="V125" s="13" t="e">
        <f t="shared" si="235"/>
        <v>#VALUE!</v>
      </c>
      <c r="W125" s="13" t="e">
        <f t="shared" si="236"/>
        <v>#VALUE!</v>
      </c>
      <c r="X125" s="13" t="e">
        <f t="shared" si="237"/>
        <v>#VALUE!</v>
      </c>
      <c r="Y125" s="13" t="e">
        <f t="shared" si="238"/>
        <v>#VALUE!</v>
      </c>
      <c r="Z125" s="13" t="e">
        <f t="shared" si="239"/>
        <v>#VALUE!</v>
      </c>
      <c r="AA125" s="13" t="e">
        <f t="shared" si="240"/>
        <v>#VALUE!</v>
      </c>
      <c r="AB125" s="13" t="e">
        <f t="shared" si="241"/>
        <v>#VALUE!</v>
      </c>
      <c r="AC125" s="13" t="e">
        <f t="shared" si="242"/>
        <v>#VALUE!</v>
      </c>
      <c r="AD125" s="13" t="e">
        <f t="shared" si="243"/>
        <v>#VALUE!</v>
      </c>
      <c r="AE125" s="13" t="e">
        <f t="shared" si="244"/>
        <v>#VALUE!</v>
      </c>
      <c r="AF125" s="13" t="e">
        <f t="shared" si="245"/>
        <v>#VALUE!</v>
      </c>
      <c r="AG125" s="13" t="e">
        <f t="shared" si="246"/>
        <v>#VALUE!</v>
      </c>
      <c r="AH125" s="13" t="e">
        <f t="shared" si="247"/>
        <v>#VALUE!</v>
      </c>
      <c r="AI125" s="13" t="e">
        <f t="shared" si="248"/>
        <v>#VALUE!</v>
      </c>
      <c r="AJ125" s="13" t="e">
        <f t="shared" si="249"/>
        <v>#VALUE!</v>
      </c>
      <c r="AK125" s="13" t="e">
        <f t="shared" si="250"/>
        <v>#VALUE!</v>
      </c>
      <c r="AL125" s="13" t="e">
        <f t="shared" si="251"/>
        <v>#VALUE!</v>
      </c>
      <c r="AM125" s="13" t="e">
        <f t="shared" si="252"/>
        <v>#VALUE!</v>
      </c>
      <c r="AN125" s="13" t="e">
        <f t="shared" si="253"/>
        <v>#VALUE!</v>
      </c>
      <c r="AO125" s="13" t="e">
        <f t="shared" si="254"/>
        <v>#VALUE!</v>
      </c>
      <c r="AP125" s="13" t="e">
        <f t="shared" si="255"/>
        <v>#VALUE!</v>
      </c>
      <c r="AQ125" s="13" t="e">
        <f t="shared" si="256"/>
        <v>#VALUE!</v>
      </c>
      <c r="AR125" s="13" t="e">
        <f t="shared" si="257"/>
        <v>#VALUE!</v>
      </c>
      <c r="AS125" s="13" t="e">
        <f t="shared" si="258"/>
        <v>#VALUE!</v>
      </c>
      <c r="AT125" s="13" t="e">
        <f t="shared" si="259"/>
        <v>#VALUE!</v>
      </c>
      <c r="AU125" s="13" t="e">
        <f t="shared" si="260"/>
        <v>#VALUE!</v>
      </c>
      <c r="AV125" s="13" t="e">
        <f t="shared" si="261"/>
        <v>#VALUE!</v>
      </c>
      <c r="AW125" s="13" t="e">
        <f t="shared" si="262"/>
        <v>#VALUE!</v>
      </c>
      <c r="AX125" s="13" t="e">
        <f t="shared" si="263"/>
        <v>#VALUE!</v>
      </c>
      <c r="AY125" s="13" t="e">
        <f t="shared" si="264"/>
        <v>#VALUE!</v>
      </c>
      <c r="AZ125" s="13" t="e">
        <f t="shared" si="265"/>
        <v>#VALUE!</v>
      </c>
      <c r="BA125" s="13" t="e">
        <f t="shared" si="266"/>
        <v>#VALUE!</v>
      </c>
      <c r="BB125" s="13" t="e">
        <f t="shared" si="267"/>
        <v>#VALUE!</v>
      </c>
      <c r="BC125" s="13" t="e">
        <f t="shared" si="268"/>
        <v>#VALUE!</v>
      </c>
      <c r="BD125" s="13" t="e">
        <f t="shared" si="269"/>
        <v>#VALUE!</v>
      </c>
      <c r="BE125" s="13" t="e">
        <f t="shared" si="270"/>
        <v>#VALUE!</v>
      </c>
      <c r="BF125" s="13" t="e">
        <f t="shared" si="271"/>
        <v>#VALUE!</v>
      </c>
      <c r="BG125" s="13" t="e">
        <f t="shared" si="272"/>
        <v>#VALUE!</v>
      </c>
      <c r="BH125" s="13" t="e">
        <f t="shared" si="273"/>
        <v>#VALUE!</v>
      </c>
      <c r="BI125" s="13" t="e">
        <f t="shared" si="274"/>
        <v>#VALUE!</v>
      </c>
      <c r="BJ125" s="14" t="e">
        <f t="shared" si="275"/>
        <v>#VALUE!</v>
      </c>
      <c r="BK125" s="14" t="e">
        <f t="shared" si="276"/>
        <v>#VALUE!</v>
      </c>
      <c r="BL125" s="14" t="e">
        <f t="shared" si="277"/>
        <v>#VALUE!</v>
      </c>
      <c r="BM125" s="14" t="e">
        <f t="shared" si="278"/>
        <v>#VALUE!</v>
      </c>
      <c r="BN125" s="14" t="e">
        <f t="shared" si="279"/>
        <v>#VALUE!</v>
      </c>
    </row>
    <row r="126" spans="1:66" x14ac:dyDescent="0.25">
      <c r="A126" t="s">
        <v>99</v>
      </c>
      <c r="B126" t="s">
        <v>118</v>
      </c>
      <c r="C126" t="s">
        <v>121</v>
      </c>
      <c r="D126" s="11">
        <v>44201</v>
      </c>
      <c r="E126" s="10" t="str">
        <f>VLOOKUP(A126,home!$A$2:$E$405,3,FALSE)</f>
        <v>Accrington</v>
      </c>
      <c r="F126" s="10">
        <f>VLOOKUP(B126,home!$B$2:$E$405,3,FALSE)</f>
        <v>0.871</v>
      </c>
      <c r="G126" s="10">
        <f>VLOOKUP(C126,away!$B$2:$E$405,4,FALSE)</f>
        <v>1.1291</v>
      </c>
      <c r="H126" s="10" t="str">
        <f>VLOOKUP(A126,away!$A$2:$E$405,3,FALSE)</f>
        <v>Accrington</v>
      </c>
      <c r="I126" s="10">
        <f>VLOOKUP(C126,away!$B$2:$E$405,3,FALSE)</f>
        <v>0.99</v>
      </c>
      <c r="J126" s="10">
        <f>VLOOKUP(B126,home!$B$2:$E$405,4,FALSE)</f>
        <v>1.4338</v>
      </c>
      <c r="K126" s="12" t="e">
        <f t="shared" si="224"/>
        <v>#VALUE!</v>
      </c>
      <c r="L126" s="12" t="e">
        <f t="shared" si="225"/>
        <v>#VALUE!</v>
      </c>
      <c r="M126" s="13" t="e">
        <f t="shared" si="226"/>
        <v>#VALUE!</v>
      </c>
      <c r="N126" s="13" t="e">
        <f t="shared" si="227"/>
        <v>#VALUE!</v>
      </c>
      <c r="O126" s="13" t="e">
        <f t="shared" si="228"/>
        <v>#VALUE!</v>
      </c>
      <c r="P126" s="13" t="e">
        <f t="shared" si="229"/>
        <v>#VALUE!</v>
      </c>
      <c r="Q126" s="13" t="e">
        <f t="shared" si="230"/>
        <v>#VALUE!</v>
      </c>
      <c r="R126" s="13" t="e">
        <f t="shared" si="231"/>
        <v>#VALUE!</v>
      </c>
      <c r="S126" s="13" t="e">
        <f t="shared" si="232"/>
        <v>#VALUE!</v>
      </c>
      <c r="T126" s="13" t="e">
        <f t="shared" si="233"/>
        <v>#VALUE!</v>
      </c>
      <c r="U126" s="13" t="e">
        <f t="shared" si="234"/>
        <v>#VALUE!</v>
      </c>
      <c r="V126" s="13" t="e">
        <f t="shared" si="235"/>
        <v>#VALUE!</v>
      </c>
      <c r="W126" s="13" t="e">
        <f t="shared" si="236"/>
        <v>#VALUE!</v>
      </c>
      <c r="X126" s="13" t="e">
        <f t="shared" si="237"/>
        <v>#VALUE!</v>
      </c>
      <c r="Y126" s="13" t="e">
        <f t="shared" si="238"/>
        <v>#VALUE!</v>
      </c>
      <c r="Z126" s="13" t="e">
        <f t="shared" si="239"/>
        <v>#VALUE!</v>
      </c>
      <c r="AA126" s="13" t="e">
        <f t="shared" si="240"/>
        <v>#VALUE!</v>
      </c>
      <c r="AB126" s="13" t="e">
        <f t="shared" si="241"/>
        <v>#VALUE!</v>
      </c>
      <c r="AC126" s="13" t="e">
        <f t="shared" si="242"/>
        <v>#VALUE!</v>
      </c>
      <c r="AD126" s="13" t="e">
        <f t="shared" si="243"/>
        <v>#VALUE!</v>
      </c>
      <c r="AE126" s="13" t="e">
        <f t="shared" si="244"/>
        <v>#VALUE!</v>
      </c>
      <c r="AF126" s="13" t="e">
        <f t="shared" si="245"/>
        <v>#VALUE!</v>
      </c>
      <c r="AG126" s="13" t="e">
        <f t="shared" si="246"/>
        <v>#VALUE!</v>
      </c>
      <c r="AH126" s="13" t="e">
        <f t="shared" si="247"/>
        <v>#VALUE!</v>
      </c>
      <c r="AI126" s="13" t="e">
        <f t="shared" si="248"/>
        <v>#VALUE!</v>
      </c>
      <c r="AJ126" s="13" t="e">
        <f t="shared" si="249"/>
        <v>#VALUE!</v>
      </c>
      <c r="AK126" s="13" t="e">
        <f t="shared" si="250"/>
        <v>#VALUE!</v>
      </c>
      <c r="AL126" s="13" t="e">
        <f t="shared" si="251"/>
        <v>#VALUE!</v>
      </c>
      <c r="AM126" s="13" t="e">
        <f t="shared" si="252"/>
        <v>#VALUE!</v>
      </c>
      <c r="AN126" s="13" t="e">
        <f t="shared" si="253"/>
        <v>#VALUE!</v>
      </c>
      <c r="AO126" s="13" t="e">
        <f t="shared" si="254"/>
        <v>#VALUE!</v>
      </c>
      <c r="AP126" s="13" t="e">
        <f t="shared" si="255"/>
        <v>#VALUE!</v>
      </c>
      <c r="AQ126" s="13" t="e">
        <f t="shared" si="256"/>
        <v>#VALUE!</v>
      </c>
      <c r="AR126" s="13" t="e">
        <f t="shared" si="257"/>
        <v>#VALUE!</v>
      </c>
      <c r="AS126" s="13" t="e">
        <f t="shared" si="258"/>
        <v>#VALUE!</v>
      </c>
      <c r="AT126" s="13" t="e">
        <f t="shared" si="259"/>
        <v>#VALUE!</v>
      </c>
      <c r="AU126" s="13" t="e">
        <f t="shared" si="260"/>
        <v>#VALUE!</v>
      </c>
      <c r="AV126" s="13" t="e">
        <f t="shared" si="261"/>
        <v>#VALUE!</v>
      </c>
      <c r="AW126" s="13" t="e">
        <f t="shared" si="262"/>
        <v>#VALUE!</v>
      </c>
      <c r="AX126" s="13" t="e">
        <f t="shared" si="263"/>
        <v>#VALUE!</v>
      </c>
      <c r="AY126" s="13" t="e">
        <f t="shared" si="264"/>
        <v>#VALUE!</v>
      </c>
      <c r="AZ126" s="13" t="e">
        <f t="shared" si="265"/>
        <v>#VALUE!</v>
      </c>
      <c r="BA126" s="13" t="e">
        <f t="shared" si="266"/>
        <v>#VALUE!</v>
      </c>
      <c r="BB126" s="13" t="e">
        <f t="shared" si="267"/>
        <v>#VALUE!</v>
      </c>
      <c r="BC126" s="13" t="e">
        <f t="shared" si="268"/>
        <v>#VALUE!</v>
      </c>
      <c r="BD126" s="13" t="e">
        <f t="shared" si="269"/>
        <v>#VALUE!</v>
      </c>
      <c r="BE126" s="13" t="e">
        <f t="shared" si="270"/>
        <v>#VALUE!</v>
      </c>
      <c r="BF126" s="13" t="e">
        <f t="shared" si="271"/>
        <v>#VALUE!</v>
      </c>
      <c r="BG126" s="13" t="e">
        <f t="shared" si="272"/>
        <v>#VALUE!</v>
      </c>
      <c r="BH126" s="13" t="e">
        <f t="shared" si="273"/>
        <v>#VALUE!</v>
      </c>
      <c r="BI126" s="13" t="e">
        <f t="shared" si="274"/>
        <v>#VALUE!</v>
      </c>
      <c r="BJ126" s="14" t="e">
        <f t="shared" si="275"/>
        <v>#VALUE!</v>
      </c>
      <c r="BK126" s="14" t="e">
        <f t="shared" si="276"/>
        <v>#VALUE!</v>
      </c>
      <c r="BL126" s="14" t="e">
        <f t="shared" si="277"/>
        <v>#VALUE!</v>
      </c>
      <c r="BM126" s="14" t="e">
        <f t="shared" si="278"/>
        <v>#VALUE!</v>
      </c>
      <c r="BN126" s="14" t="e">
        <f t="shared" si="279"/>
        <v>#VALUE!</v>
      </c>
    </row>
    <row r="127" spans="1:66" x14ac:dyDescent="0.25">
      <c r="A127" t="s">
        <v>99</v>
      </c>
      <c r="B127" t="s">
        <v>417</v>
      </c>
      <c r="C127" t="s">
        <v>113</v>
      </c>
      <c r="D127" s="11">
        <v>44201</v>
      </c>
      <c r="E127" s="10" t="str">
        <f>VLOOKUP(A127,home!$A$2:$E$405,3,FALSE)</f>
        <v>Accrington</v>
      </c>
      <c r="F127" s="10">
        <f>VLOOKUP(B127,home!$B$2:$E$405,3,FALSE)</f>
        <v>0.9032</v>
      </c>
      <c r="G127" s="10">
        <f>VLOOKUP(C127,away!$B$2:$E$405,4,FALSE)</f>
        <v>1.1291</v>
      </c>
      <c r="H127" s="10" t="str">
        <f>VLOOKUP(A127,away!$A$2:$E$405,3,FALSE)</f>
        <v>Accrington</v>
      </c>
      <c r="I127" s="10">
        <f>VLOOKUP(C127,away!$B$2:$E$405,3,FALSE)</f>
        <v>1.2971999999999999</v>
      </c>
      <c r="J127" s="10">
        <f>VLOOKUP(B127,home!$B$2:$E$405,4,FALSE)</f>
        <v>1.0583</v>
      </c>
      <c r="K127" s="12" t="e">
        <f t="shared" si="224"/>
        <v>#VALUE!</v>
      </c>
      <c r="L127" s="12" t="e">
        <f t="shared" si="225"/>
        <v>#VALUE!</v>
      </c>
      <c r="M127" s="13" t="e">
        <f t="shared" si="226"/>
        <v>#VALUE!</v>
      </c>
      <c r="N127" s="13" t="e">
        <f t="shared" si="227"/>
        <v>#VALUE!</v>
      </c>
      <c r="O127" s="13" t="e">
        <f t="shared" si="228"/>
        <v>#VALUE!</v>
      </c>
      <c r="P127" s="13" t="e">
        <f t="shared" si="229"/>
        <v>#VALUE!</v>
      </c>
      <c r="Q127" s="13" t="e">
        <f t="shared" si="230"/>
        <v>#VALUE!</v>
      </c>
      <c r="R127" s="13" t="e">
        <f t="shared" si="231"/>
        <v>#VALUE!</v>
      </c>
      <c r="S127" s="13" t="e">
        <f t="shared" si="232"/>
        <v>#VALUE!</v>
      </c>
      <c r="T127" s="13" t="e">
        <f t="shared" si="233"/>
        <v>#VALUE!</v>
      </c>
      <c r="U127" s="13" t="e">
        <f t="shared" si="234"/>
        <v>#VALUE!</v>
      </c>
      <c r="V127" s="13" t="e">
        <f t="shared" si="235"/>
        <v>#VALUE!</v>
      </c>
      <c r="W127" s="13" t="e">
        <f t="shared" si="236"/>
        <v>#VALUE!</v>
      </c>
      <c r="X127" s="13" t="e">
        <f t="shared" si="237"/>
        <v>#VALUE!</v>
      </c>
      <c r="Y127" s="13" t="e">
        <f t="shared" si="238"/>
        <v>#VALUE!</v>
      </c>
      <c r="Z127" s="13" t="e">
        <f t="shared" si="239"/>
        <v>#VALUE!</v>
      </c>
      <c r="AA127" s="13" t="e">
        <f t="shared" si="240"/>
        <v>#VALUE!</v>
      </c>
      <c r="AB127" s="13" t="e">
        <f t="shared" si="241"/>
        <v>#VALUE!</v>
      </c>
      <c r="AC127" s="13" t="e">
        <f t="shared" si="242"/>
        <v>#VALUE!</v>
      </c>
      <c r="AD127" s="13" t="e">
        <f t="shared" si="243"/>
        <v>#VALUE!</v>
      </c>
      <c r="AE127" s="13" t="e">
        <f t="shared" si="244"/>
        <v>#VALUE!</v>
      </c>
      <c r="AF127" s="13" t="e">
        <f t="shared" si="245"/>
        <v>#VALUE!</v>
      </c>
      <c r="AG127" s="13" t="e">
        <f t="shared" si="246"/>
        <v>#VALUE!</v>
      </c>
      <c r="AH127" s="13" t="e">
        <f t="shared" si="247"/>
        <v>#VALUE!</v>
      </c>
      <c r="AI127" s="13" t="e">
        <f t="shared" si="248"/>
        <v>#VALUE!</v>
      </c>
      <c r="AJ127" s="13" t="e">
        <f t="shared" si="249"/>
        <v>#VALUE!</v>
      </c>
      <c r="AK127" s="13" t="e">
        <f t="shared" si="250"/>
        <v>#VALUE!</v>
      </c>
      <c r="AL127" s="13" t="e">
        <f t="shared" si="251"/>
        <v>#VALUE!</v>
      </c>
      <c r="AM127" s="13" t="e">
        <f t="shared" si="252"/>
        <v>#VALUE!</v>
      </c>
      <c r="AN127" s="13" t="e">
        <f t="shared" si="253"/>
        <v>#VALUE!</v>
      </c>
      <c r="AO127" s="13" t="e">
        <f t="shared" si="254"/>
        <v>#VALUE!</v>
      </c>
      <c r="AP127" s="13" t="e">
        <f t="shared" si="255"/>
        <v>#VALUE!</v>
      </c>
      <c r="AQ127" s="13" t="e">
        <f t="shared" si="256"/>
        <v>#VALUE!</v>
      </c>
      <c r="AR127" s="13" t="e">
        <f t="shared" si="257"/>
        <v>#VALUE!</v>
      </c>
      <c r="AS127" s="13" t="e">
        <f t="shared" si="258"/>
        <v>#VALUE!</v>
      </c>
      <c r="AT127" s="13" t="e">
        <f t="shared" si="259"/>
        <v>#VALUE!</v>
      </c>
      <c r="AU127" s="13" t="e">
        <f t="shared" si="260"/>
        <v>#VALUE!</v>
      </c>
      <c r="AV127" s="13" t="e">
        <f t="shared" si="261"/>
        <v>#VALUE!</v>
      </c>
      <c r="AW127" s="13" t="e">
        <f t="shared" si="262"/>
        <v>#VALUE!</v>
      </c>
      <c r="AX127" s="13" t="e">
        <f t="shared" si="263"/>
        <v>#VALUE!</v>
      </c>
      <c r="AY127" s="13" t="e">
        <f t="shared" si="264"/>
        <v>#VALUE!</v>
      </c>
      <c r="AZ127" s="13" t="e">
        <f t="shared" si="265"/>
        <v>#VALUE!</v>
      </c>
      <c r="BA127" s="13" t="e">
        <f t="shared" si="266"/>
        <v>#VALUE!</v>
      </c>
      <c r="BB127" s="13" t="e">
        <f t="shared" si="267"/>
        <v>#VALUE!</v>
      </c>
      <c r="BC127" s="13" t="e">
        <f t="shared" si="268"/>
        <v>#VALUE!</v>
      </c>
      <c r="BD127" s="13" t="e">
        <f t="shared" si="269"/>
        <v>#VALUE!</v>
      </c>
      <c r="BE127" s="13" t="e">
        <f t="shared" si="270"/>
        <v>#VALUE!</v>
      </c>
      <c r="BF127" s="13" t="e">
        <f t="shared" si="271"/>
        <v>#VALUE!</v>
      </c>
      <c r="BG127" s="13" t="e">
        <f t="shared" si="272"/>
        <v>#VALUE!</v>
      </c>
      <c r="BH127" s="13" t="e">
        <f t="shared" si="273"/>
        <v>#VALUE!</v>
      </c>
      <c r="BI127" s="13" t="e">
        <f t="shared" si="274"/>
        <v>#VALUE!</v>
      </c>
      <c r="BJ127" s="14" t="e">
        <f t="shared" si="275"/>
        <v>#VALUE!</v>
      </c>
      <c r="BK127" s="14" t="e">
        <f t="shared" si="276"/>
        <v>#VALUE!</v>
      </c>
      <c r="BL127" s="14" t="e">
        <f t="shared" si="277"/>
        <v>#VALUE!</v>
      </c>
      <c r="BM127" s="14" t="e">
        <f t="shared" si="278"/>
        <v>#VALUE!</v>
      </c>
      <c r="BN127" s="14" t="e">
        <f t="shared" si="279"/>
        <v>#VALUE!</v>
      </c>
    </row>
    <row r="128" spans="1:66" x14ac:dyDescent="0.25">
      <c r="A128" t="s">
        <v>99</v>
      </c>
      <c r="B128" t="s">
        <v>120</v>
      </c>
      <c r="C128" t="s">
        <v>107</v>
      </c>
      <c r="D128" s="11">
        <v>44201</v>
      </c>
      <c r="E128" s="10" t="str">
        <f>VLOOKUP(A128,home!$A$2:$E$405,3,FALSE)</f>
        <v>Accrington</v>
      </c>
      <c r="F128" s="10">
        <f>VLOOKUP(B128,home!$B$2:$E$405,3,FALSE)</f>
        <v>0.80649999999999999</v>
      </c>
      <c r="G128" s="10">
        <f>VLOOKUP(C128,away!$B$2:$E$405,4,FALSE)</f>
        <v>0.9032</v>
      </c>
      <c r="H128" s="10" t="str">
        <f>VLOOKUP(A128,away!$A$2:$E$405,3,FALSE)</f>
        <v>Accrington</v>
      </c>
      <c r="I128" s="10">
        <f>VLOOKUP(C128,away!$B$2:$E$405,3,FALSE)</f>
        <v>0.71689999999999998</v>
      </c>
      <c r="J128" s="10">
        <f>VLOOKUP(B128,home!$B$2:$E$405,4,FALSE)</f>
        <v>1.2971999999999999</v>
      </c>
      <c r="K128" s="12" t="e">
        <f t="shared" si="224"/>
        <v>#VALUE!</v>
      </c>
      <c r="L128" s="12" t="e">
        <f t="shared" si="225"/>
        <v>#VALUE!</v>
      </c>
      <c r="M128" s="13" t="e">
        <f t="shared" si="226"/>
        <v>#VALUE!</v>
      </c>
      <c r="N128" s="13" t="e">
        <f t="shared" si="227"/>
        <v>#VALUE!</v>
      </c>
      <c r="O128" s="13" t="e">
        <f t="shared" si="228"/>
        <v>#VALUE!</v>
      </c>
      <c r="P128" s="13" t="e">
        <f t="shared" si="229"/>
        <v>#VALUE!</v>
      </c>
      <c r="Q128" s="13" t="e">
        <f t="shared" si="230"/>
        <v>#VALUE!</v>
      </c>
      <c r="R128" s="13" t="e">
        <f t="shared" si="231"/>
        <v>#VALUE!</v>
      </c>
      <c r="S128" s="13" t="e">
        <f t="shared" si="232"/>
        <v>#VALUE!</v>
      </c>
      <c r="T128" s="13" t="e">
        <f t="shared" si="233"/>
        <v>#VALUE!</v>
      </c>
      <c r="U128" s="13" t="e">
        <f t="shared" si="234"/>
        <v>#VALUE!</v>
      </c>
      <c r="V128" s="13" t="e">
        <f t="shared" si="235"/>
        <v>#VALUE!</v>
      </c>
      <c r="W128" s="13" t="e">
        <f t="shared" si="236"/>
        <v>#VALUE!</v>
      </c>
      <c r="X128" s="13" t="e">
        <f t="shared" si="237"/>
        <v>#VALUE!</v>
      </c>
      <c r="Y128" s="13" t="e">
        <f t="shared" si="238"/>
        <v>#VALUE!</v>
      </c>
      <c r="Z128" s="13" t="e">
        <f t="shared" si="239"/>
        <v>#VALUE!</v>
      </c>
      <c r="AA128" s="13" t="e">
        <f t="shared" si="240"/>
        <v>#VALUE!</v>
      </c>
      <c r="AB128" s="13" t="e">
        <f t="shared" si="241"/>
        <v>#VALUE!</v>
      </c>
      <c r="AC128" s="13" t="e">
        <f t="shared" si="242"/>
        <v>#VALUE!</v>
      </c>
      <c r="AD128" s="13" t="e">
        <f t="shared" si="243"/>
        <v>#VALUE!</v>
      </c>
      <c r="AE128" s="13" t="e">
        <f t="shared" si="244"/>
        <v>#VALUE!</v>
      </c>
      <c r="AF128" s="13" t="e">
        <f t="shared" si="245"/>
        <v>#VALUE!</v>
      </c>
      <c r="AG128" s="13" t="e">
        <f t="shared" si="246"/>
        <v>#VALUE!</v>
      </c>
      <c r="AH128" s="13" t="e">
        <f t="shared" si="247"/>
        <v>#VALUE!</v>
      </c>
      <c r="AI128" s="13" t="e">
        <f t="shared" si="248"/>
        <v>#VALUE!</v>
      </c>
      <c r="AJ128" s="13" t="e">
        <f t="shared" si="249"/>
        <v>#VALUE!</v>
      </c>
      <c r="AK128" s="13" t="e">
        <f t="shared" si="250"/>
        <v>#VALUE!</v>
      </c>
      <c r="AL128" s="13" t="e">
        <f t="shared" si="251"/>
        <v>#VALUE!</v>
      </c>
      <c r="AM128" s="13" t="e">
        <f t="shared" si="252"/>
        <v>#VALUE!</v>
      </c>
      <c r="AN128" s="13" t="e">
        <f t="shared" si="253"/>
        <v>#VALUE!</v>
      </c>
      <c r="AO128" s="13" t="e">
        <f t="shared" si="254"/>
        <v>#VALUE!</v>
      </c>
      <c r="AP128" s="13" t="e">
        <f t="shared" si="255"/>
        <v>#VALUE!</v>
      </c>
      <c r="AQ128" s="13" t="e">
        <f t="shared" si="256"/>
        <v>#VALUE!</v>
      </c>
      <c r="AR128" s="13" t="e">
        <f t="shared" si="257"/>
        <v>#VALUE!</v>
      </c>
      <c r="AS128" s="13" t="e">
        <f t="shared" si="258"/>
        <v>#VALUE!</v>
      </c>
      <c r="AT128" s="13" t="e">
        <f t="shared" si="259"/>
        <v>#VALUE!</v>
      </c>
      <c r="AU128" s="13" t="e">
        <f t="shared" si="260"/>
        <v>#VALUE!</v>
      </c>
      <c r="AV128" s="13" t="e">
        <f t="shared" si="261"/>
        <v>#VALUE!</v>
      </c>
      <c r="AW128" s="13" t="e">
        <f t="shared" si="262"/>
        <v>#VALUE!</v>
      </c>
      <c r="AX128" s="13" t="e">
        <f t="shared" si="263"/>
        <v>#VALUE!</v>
      </c>
      <c r="AY128" s="13" t="e">
        <f t="shared" si="264"/>
        <v>#VALUE!</v>
      </c>
      <c r="AZ128" s="13" t="e">
        <f t="shared" si="265"/>
        <v>#VALUE!</v>
      </c>
      <c r="BA128" s="13" t="e">
        <f t="shared" si="266"/>
        <v>#VALUE!</v>
      </c>
      <c r="BB128" s="13" t="e">
        <f t="shared" si="267"/>
        <v>#VALUE!</v>
      </c>
      <c r="BC128" s="13" t="e">
        <f t="shared" si="268"/>
        <v>#VALUE!</v>
      </c>
      <c r="BD128" s="13" t="e">
        <f t="shared" si="269"/>
        <v>#VALUE!</v>
      </c>
      <c r="BE128" s="13" t="e">
        <f t="shared" si="270"/>
        <v>#VALUE!</v>
      </c>
      <c r="BF128" s="13" t="e">
        <f t="shared" si="271"/>
        <v>#VALUE!</v>
      </c>
      <c r="BG128" s="13" t="e">
        <f t="shared" si="272"/>
        <v>#VALUE!</v>
      </c>
      <c r="BH128" s="13" t="e">
        <f t="shared" si="273"/>
        <v>#VALUE!</v>
      </c>
      <c r="BI128" s="13" t="e">
        <f t="shared" si="274"/>
        <v>#VALUE!</v>
      </c>
      <c r="BJ128" s="14" t="e">
        <f t="shared" si="275"/>
        <v>#VALUE!</v>
      </c>
      <c r="BK128" s="14" t="e">
        <f t="shared" si="276"/>
        <v>#VALUE!</v>
      </c>
      <c r="BL128" s="14" t="e">
        <f t="shared" si="277"/>
        <v>#VALUE!</v>
      </c>
      <c r="BM128" s="14" t="e">
        <f t="shared" si="278"/>
        <v>#VALUE!</v>
      </c>
      <c r="BN128" s="14" t="e">
        <f t="shared" si="279"/>
        <v>#VALUE!</v>
      </c>
    </row>
    <row r="129" spans="1:66" x14ac:dyDescent="0.25">
      <c r="A129" t="s">
        <v>122</v>
      </c>
      <c r="B129" t="s">
        <v>123</v>
      </c>
      <c r="C129" t="s">
        <v>134</v>
      </c>
      <c r="D129" s="11">
        <v>44201</v>
      </c>
      <c r="E129" s="10">
        <f>VLOOKUP(A129,home!$A$2:$E$405,3,FALSE)</f>
        <v>1.2608999999999999</v>
      </c>
      <c r="F129" s="10">
        <f>VLOOKUP(B129,home!$B$2:$E$405,3,FALSE)</f>
        <v>1.1033999999999999</v>
      </c>
      <c r="G129" s="10">
        <f>VLOOKUP(C129,away!$B$2:$E$405,4,FALSE)</f>
        <v>1</v>
      </c>
      <c r="H129" s="10">
        <f>VLOOKUP(A129,away!$A$2:$E$405,3,FALSE)</f>
        <v>1.0995999999999999</v>
      </c>
      <c r="I129" s="10">
        <f>VLOOKUP(C129,away!$B$2:$E$405,3,FALSE)</f>
        <v>0.51400000000000001</v>
      </c>
      <c r="J129" s="10">
        <f>VLOOKUP(B129,home!$B$2:$E$405,4,FALSE)</f>
        <v>1.2653000000000001</v>
      </c>
      <c r="K129" s="12">
        <f t="shared" si="224"/>
        <v>1.3912770599999997</v>
      </c>
      <c r="L129" s="12">
        <f t="shared" si="225"/>
        <v>0.71514047432000005</v>
      </c>
      <c r="M129" s="13">
        <f t="shared" si="226"/>
        <v>0.12167307620480185</v>
      </c>
      <c r="N129" s="13">
        <f t="shared" si="227"/>
        <v>0.16928095974337265</v>
      </c>
      <c r="O129" s="13">
        <f t="shared" si="228"/>
        <v>8.7013341429075519E-2</v>
      </c>
      <c r="P129" s="13">
        <f t="shared" si="229"/>
        <v>0.12105966584422036</v>
      </c>
      <c r="Q129" s="13">
        <f t="shared" si="230"/>
        <v>0.11775835799286892</v>
      </c>
      <c r="R129" s="13">
        <f t="shared" si="231"/>
        <v>3.1113381130878585E-2</v>
      </c>
      <c r="S129" s="13">
        <f t="shared" si="232"/>
        <v>3.011233699238039E-2</v>
      </c>
      <c r="T129" s="13">
        <f t="shared" si="233"/>
        <v>8.4213767990164654E-2</v>
      </c>
      <c r="U129" s="13">
        <f t="shared" si="234"/>
        <v>4.3287333426428223E-2</v>
      </c>
      <c r="V129" s="13">
        <f t="shared" si="235"/>
        <v>3.3289474163903077E-3</v>
      </c>
      <c r="W129" s="13">
        <f t="shared" si="236"/>
        <v>5.4611500699582045E-2</v>
      </c>
      <c r="X129" s="13">
        <f t="shared" si="237"/>
        <v>3.9054894513626121E-2</v>
      </c>
      <c r="Y129" s="13">
        <f t="shared" si="238"/>
        <v>1.3964867893496075E-2</v>
      </c>
      <c r="Z129" s="13">
        <f t="shared" si="239"/>
        <v>7.4168127132118178E-3</v>
      </c>
      <c r="AA129" s="13">
        <f t="shared" si="240"/>
        <v>1.0318841386207958E-2</v>
      </c>
      <c r="AB129" s="13">
        <f t="shared" si="241"/>
        <v>7.1781836532048664E-3</v>
      </c>
      <c r="AC129" s="13">
        <f t="shared" si="242"/>
        <v>2.070102906141565E-4</v>
      </c>
      <c r="AD129" s="13">
        <f t="shared" si="243"/>
        <v>1.8994932033875599E-2</v>
      </c>
      <c r="AE129" s="13">
        <f t="shared" si="244"/>
        <v>1.3584044704381961E-2</v>
      </c>
      <c r="AF129" s="13">
        <f t="shared" si="245"/>
        <v>4.8572500865378997E-3</v>
      </c>
      <c r="AG129" s="13">
        <f t="shared" si="246"/>
        <v>1.1578720435925251E-3</v>
      </c>
      <c r="AH129" s="13">
        <f t="shared" si="247"/>
        <v>1.3260157404172263E-3</v>
      </c>
      <c r="AI129" s="13">
        <f t="shared" si="248"/>
        <v>1.8448552808414012E-3</v>
      </c>
      <c r="AJ129" s="13">
        <f t="shared" si="249"/>
        <v>1.2833524156272494E-3</v>
      </c>
      <c r="AK129" s="13">
        <f t="shared" si="250"/>
        <v>5.9516625858592573E-4</v>
      </c>
      <c r="AL129" s="13">
        <f t="shared" si="251"/>
        <v>8.2386662324152544E-6</v>
      </c>
      <c r="AM129" s="13">
        <f t="shared" si="252"/>
        <v>5.2854426389980485E-3</v>
      </c>
      <c r="AN129" s="13">
        <f t="shared" si="253"/>
        <v>3.7798339558442174E-3</v>
      </c>
      <c r="AO129" s="13">
        <f t="shared" si="254"/>
        <v>1.3515561240166377E-3</v>
      </c>
      <c r="AP129" s="13">
        <f t="shared" si="255"/>
        <v>3.2218416253311977E-4</v>
      </c>
      <c r="AQ129" s="13">
        <f t="shared" si="256"/>
        <v>5.7601733703081803E-5</v>
      </c>
      <c r="AR129" s="13">
        <f t="shared" si="257"/>
        <v>1.8965750511155231E-4</v>
      </c>
      <c r="AS129" s="13">
        <f t="shared" si="258"/>
        <v>2.6386613611853541E-4</v>
      </c>
      <c r="AT129" s="13">
        <f t="shared" si="259"/>
        <v>1.8355545104627787E-4</v>
      </c>
      <c r="AU129" s="13">
        <f t="shared" si="260"/>
        <v>8.5125496092879784E-5</v>
      </c>
      <c r="AV129" s="13">
        <f t="shared" si="261"/>
        <v>2.9608287483785799E-5</v>
      </c>
      <c r="AW129" s="13">
        <f t="shared" si="262"/>
        <v>2.2769809161474842E-7</v>
      </c>
      <c r="AX129" s="13">
        <f t="shared" si="263"/>
        <v>1.2255858492639749E-3</v>
      </c>
      <c r="AY129" s="13">
        <f t="shared" si="264"/>
        <v>8.7646604556251915E-4</v>
      </c>
      <c r="AZ129" s="13">
        <f t="shared" si="265"/>
        <v>3.1339817177447734E-4</v>
      </c>
      <c r="BA129" s="13">
        <f t="shared" si="266"/>
        <v>7.4707905737940203E-5</v>
      </c>
      <c r="BB129" s="13">
        <f t="shared" si="267"/>
        <v>1.33566617862211E-5</v>
      </c>
      <c r="BC129" s="13">
        <f t="shared" si="268"/>
        <v>1.910377889025996E-6</v>
      </c>
      <c r="BD129" s="13">
        <f t="shared" si="269"/>
        <v>2.2605293027303879E-5</v>
      </c>
      <c r="BE129" s="13">
        <f t="shared" si="270"/>
        <v>3.1450225623465839E-5</v>
      </c>
      <c r="BF129" s="13">
        <f t="shared" si="271"/>
        <v>2.1877988720876108E-5</v>
      </c>
      <c r="BG129" s="13">
        <f t="shared" si="272"/>
        <v>1.0146114608764555E-5</v>
      </c>
      <c r="BH129" s="13">
        <f t="shared" si="273"/>
        <v>3.5290141258262475E-6</v>
      </c>
      <c r="BI129" s="13">
        <f t="shared" si="274"/>
        <v>9.8196727953560167E-7</v>
      </c>
      <c r="BJ129" s="14">
        <f t="shared" si="275"/>
        <v>0.53078049132860783</v>
      </c>
      <c r="BK129" s="14">
        <f t="shared" si="276"/>
        <v>0.27726574146020194</v>
      </c>
      <c r="BL129" s="14">
        <f t="shared" si="277"/>
        <v>0.1848028742005057</v>
      </c>
      <c r="BM129" s="14">
        <f t="shared" si="278"/>
        <v>0.35149089900983843</v>
      </c>
      <c r="BN129" s="14">
        <f t="shared" si="279"/>
        <v>0.64789878234521781</v>
      </c>
    </row>
    <row r="130" spans="1:66" x14ac:dyDescent="0.25">
      <c r="A130" t="s">
        <v>122</v>
      </c>
      <c r="B130" t="s">
        <v>125</v>
      </c>
      <c r="C130" t="s">
        <v>136</v>
      </c>
      <c r="D130" s="11">
        <v>44201</v>
      </c>
      <c r="E130" s="10">
        <f>VLOOKUP(A130,home!$A$2:$E$405,3,FALSE)</f>
        <v>1.2608999999999999</v>
      </c>
      <c r="F130" s="10">
        <f>VLOOKUP(B130,home!$B$2:$E$405,3,FALSE)</f>
        <v>0.93100000000000005</v>
      </c>
      <c r="G130" s="10">
        <f>VLOOKUP(C130,away!$B$2:$E$405,4,FALSE)</f>
        <v>1.0345</v>
      </c>
      <c r="H130" s="10">
        <f>VLOOKUP(A130,away!$A$2:$E$405,3,FALSE)</f>
        <v>1.0995999999999999</v>
      </c>
      <c r="I130" s="10">
        <f>VLOOKUP(C130,away!$B$2:$E$405,3,FALSE)</f>
        <v>1.3048</v>
      </c>
      <c r="J130" s="10">
        <f>VLOOKUP(B130,home!$B$2:$E$405,4,FALSE)</f>
        <v>0.90939999999999999</v>
      </c>
      <c r="K130" s="12">
        <f t="shared" si="224"/>
        <v>1.2143973775500001</v>
      </c>
      <c r="L130" s="12">
        <f t="shared" si="225"/>
        <v>1.3047689979519999</v>
      </c>
      <c r="M130" s="13">
        <f t="shared" si="226"/>
        <v>8.0526707813477788E-2</v>
      </c>
      <c r="N130" s="13">
        <f t="shared" si="227"/>
        <v>9.7791422791422541E-2</v>
      </c>
      <c r="O130" s="13">
        <f t="shared" si="228"/>
        <v>0.10506875186216487</v>
      </c>
      <c r="P130" s="13">
        <f t="shared" si="229"/>
        <v>0.12759521672386473</v>
      </c>
      <c r="Q130" s="13">
        <f t="shared" si="230"/>
        <v>5.9378823692393438E-2</v>
      </c>
      <c r="R130" s="13">
        <f t="shared" si="231"/>
        <v>6.8545225041632102E-2</v>
      </c>
      <c r="S130" s="13">
        <f t="shared" si="232"/>
        <v>5.0543911991659536E-2</v>
      </c>
      <c r="T130" s="13">
        <f t="shared" si="233"/>
        <v>7.7475648288692633E-2</v>
      </c>
      <c r="U130" s="13">
        <f t="shared" si="234"/>
        <v>8.3241141534132618E-2</v>
      </c>
      <c r="V130" s="13">
        <f t="shared" si="235"/>
        <v>8.8985817111148779E-3</v>
      </c>
      <c r="W130" s="13">
        <f t="shared" si="236"/>
        <v>2.4036495924682134E-2</v>
      </c>
      <c r="X130" s="13">
        <f t="shared" si="237"/>
        <v>3.1362074701924827E-2</v>
      </c>
      <c r="Y130" s="13">
        <f t="shared" si="238"/>
        <v>2.0460131391263115E-2</v>
      </c>
      <c r="Z130" s="13">
        <f t="shared" si="239"/>
        <v>2.9811894863988216E-2</v>
      </c>
      <c r="AA130" s="13">
        <f t="shared" si="240"/>
        <v>3.6203486942623611E-2</v>
      </c>
      <c r="AB130" s="13">
        <f t="shared" si="241"/>
        <v>2.1982709800643898E-2</v>
      </c>
      <c r="AC130" s="13">
        <f t="shared" si="242"/>
        <v>8.812421468560015E-4</v>
      </c>
      <c r="AD130" s="13">
        <f t="shared" si="243"/>
        <v>7.2974644041063101E-3</v>
      </c>
      <c r="AE130" s="13">
        <f t="shared" si="244"/>
        <v>9.5215053181361767E-3</v>
      </c>
      <c r="AF130" s="13">
        <f t="shared" si="245"/>
        <v>6.2116824764695891E-3</v>
      </c>
      <c r="AG130" s="13">
        <f t="shared" si="246"/>
        <v>2.7016035734730745E-3</v>
      </c>
      <c r="AH130" s="13">
        <f t="shared" si="247"/>
        <v>9.7244090471840707E-3</v>
      </c>
      <c r="AI130" s="13">
        <f t="shared" si="248"/>
        <v>1.1809296845123831E-2</v>
      </c>
      <c r="AJ130" s="13">
        <f t="shared" si="249"/>
        <v>7.1705895597139373E-3</v>
      </c>
      <c r="AK130" s="13">
        <f t="shared" si="250"/>
        <v>2.902648385601338E-3</v>
      </c>
      <c r="AL130" s="13">
        <f t="shared" si="251"/>
        <v>5.5853411007310951E-5</v>
      </c>
      <c r="AM130" s="13">
        <f t="shared" si="252"/>
        <v>1.7724043270222357E-3</v>
      </c>
      <c r="AN130" s="13">
        <f t="shared" si="253"/>
        <v>2.3125782177345908E-3</v>
      </c>
      <c r="AO130" s="13">
        <f t="shared" si="254"/>
        <v>1.5086901819195921E-3</v>
      </c>
      <c r="AP130" s="13">
        <f t="shared" si="255"/>
        <v>6.5616405896108221E-4</v>
      </c>
      <c r="AQ130" s="13">
        <f t="shared" si="256"/>
        <v>2.1403563042569207E-4</v>
      </c>
      <c r="AR130" s="13">
        <f t="shared" si="257"/>
        <v>2.5376214896339435E-3</v>
      </c>
      <c r="AS130" s="13">
        <f t="shared" si="258"/>
        <v>3.0816808822259861E-3</v>
      </c>
      <c r="AT130" s="13">
        <f t="shared" si="259"/>
        <v>1.8711925909106046E-3</v>
      </c>
      <c r="AU130" s="13">
        <f t="shared" si="260"/>
        <v>7.5745712509760947E-4</v>
      </c>
      <c r="AV130" s="13">
        <f t="shared" si="261"/>
        <v>2.2996348658127478E-4</v>
      </c>
      <c r="AW130" s="13">
        <f t="shared" si="262"/>
        <v>2.4583383146869108E-6</v>
      </c>
      <c r="AX130" s="13">
        <f t="shared" si="263"/>
        <v>3.58733861115679E-4</v>
      </c>
      <c r="AY130" s="13">
        <f t="shared" si="264"/>
        <v>4.6806482049935631E-4</v>
      </c>
      <c r="AZ130" s="13">
        <f t="shared" si="265"/>
        <v>3.0535823340976394E-4</v>
      </c>
      <c r="BA130" s="13">
        <f t="shared" si="266"/>
        <v>1.3280731874081687E-4</v>
      </c>
      <c r="BB130" s="13">
        <f t="shared" si="267"/>
        <v>4.3320718048536874E-5</v>
      </c>
      <c r="BC130" s="13">
        <f t="shared" si="268"/>
        <v>1.1304705975750113E-5</v>
      </c>
      <c r="BD130" s="13">
        <f t="shared" si="269"/>
        <v>5.5183497470185717E-4</v>
      </c>
      <c r="BE130" s="13">
        <f t="shared" si="270"/>
        <v>6.7014694611830603E-4</v>
      </c>
      <c r="BF130" s="13">
        <f t="shared" si="271"/>
        <v>4.0691234696960615E-4</v>
      </c>
      <c r="BG130" s="13">
        <f t="shared" si="272"/>
        <v>1.6471776235086848E-4</v>
      </c>
      <c r="BH130" s="13">
        <f t="shared" si="273"/>
        <v>5.0008204658699696E-5</v>
      </c>
      <c r="BI130" s="13">
        <f t="shared" si="274"/>
        <v>1.2145966518701724E-5</v>
      </c>
      <c r="BJ130" s="14">
        <f t="shared" si="275"/>
        <v>0.34402031463641702</v>
      </c>
      <c r="BK130" s="14">
        <f t="shared" si="276"/>
        <v>0.26896957861847959</v>
      </c>
      <c r="BL130" s="14">
        <f t="shared" si="277"/>
        <v>0.35698194079458784</v>
      </c>
      <c r="BM130" s="14">
        <f t="shared" si="278"/>
        <v>0.46041197450633253</v>
      </c>
      <c r="BN130" s="14">
        <f t="shared" si="279"/>
        <v>0.53890614792495539</v>
      </c>
    </row>
    <row r="131" spans="1:66" x14ac:dyDescent="0.25">
      <c r="A131" t="s">
        <v>122</v>
      </c>
      <c r="B131" t="s">
        <v>127</v>
      </c>
      <c r="C131" t="s">
        <v>124</v>
      </c>
      <c r="D131" s="11">
        <v>44201</v>
      </c>
      <c r="E131" s="10">
        <f>VLOOKUP(A131,home!$A$2:$E$405,3,FALSE)</f>
        <v>1.2608999999999999</v>
      </c>
      <c r="F131" s="10">
        <f>VLOOKUP(B131,home!$B$2:$E$405,3,FALSE)</f>
        <v>0.75860000000000005</v>
      </c>
      <c r="G131" s="10">
        <f>VLOOKUP(C131,away!$B$2:$E$405,4,FALSE)</f>
        <v>1.2413000000000001</v>
      </c>
      <c r="H131" s="10">
        <f>VLOOKUP(A131,away!$A$2:$E$405,3,FALSE)</f>
        <v>1.0995999999999999</v>
      </c>
      <c r="I131" s="10">
        <f>VLOOKUP(C131,away!$B$2:$E$405,3,FALSE)</f>
        <v>0.75129999999999997</v>
      </c>
      <c r="J131" s="10">
        <f>VLOOKUP(B131,home!$B$2:$E$405,4,FALSE)</f>
        <v>0.75129999999999997</v>
      </c>
      <c r="K131" s="12">
        <f t="shared" si="224"/>
        <v>1.1873267119620001</v>
      </c>
      <c r="L131" s="12">
        <f t="shared" si="225"/>
        <v>0.62067107832399981</v>
      </c>
      <c r="M131" s="13">
        <f t="shared" si="226"/>
        <v>0.16398213495611674</v>
      </c>
      <c r="N131" s="13">
        <f t="shared" si="227"/>
        <v>0.19470036911795507</v>
      </c>
      <c r="O131" s="13">
        <f t="shared" si="228"/>
        <v>0.10177896852908465</v>
      </c>
      <c r="P131" s="13">
        <f t="shared" si="229"/>
        <v>0.12084488805052197</v>
      </c>
      <c r="Q131" s="13">
        <f t="shared" si="230"/>
        <v>0.11558647454130469</v>
      </c>
      <c r="R131" s="13">
        <f t="shared" si="231"/>
        <v>3.1585631073825698E-2</v>
      </c>
      <c r="S131" s="13">
        <f t="shared" si="232"/>
        <v>2.2263838331918331E-2</v>
      </c>
      <c r="T131" s="13">
        <f t="shared" si="233"/>
        <v>7.1741181793221143E-2</v>
      </c>
      <c r="U131" s="13">
        <f t="shared" si="234"/>
        <v>3.7502463488130251E-2</v>
      </c>
      <c r="V131" s="13">
        <f t="shared" si="235"/>
        <v>1.8230109514440482E-3</v>
      </c>
      <c r="W131" s="13">
        <f t="shared" si="236"/>
        <v>4.5746302921468918E-2</v>
      </c>
      <c r="X131" s="13">
        <f t="shared" si="237"/>
        <v>2.8393407163604455E-2</v>
      </c>
      <c r="Y131" s="13">
        <f t="shared" si="238"/>
        <v>8.8114833207633778E-3</v>
      </c>
      <c r="Z131" s="13">
        <f t="shared" si="239"/>
        <v>6.5347625660451443E-3</v>
      </c>
      <c r="AA131" s="13">
        <f t="shared" si="240"/>
        <v>7.7588981509947438E-3</v>
      </c>
      <c r="AB131" s="13">
        <f t="shared" si="241"/>
        <v>4.6061735150343171E-3</v>
      </c>
      <c r="AC131" s="13">
        <f t="shared" si="242"/>
        <v>8.3965531672507493E-5</v>
      </c>
      <c r="AD131" s="13">
        <f t="shared" si="243"/>
        <v>1.3578951858041333E-2</v>
      </c>
      <c r="AE131" s="13">
        <f t="shared" si="244"/>
        <v>8.4280626922401958E-3</v>
      </c>
      <c r="AF131" s="13">
        <f t="shared" si="245"/>
        <v>2.615527379687497E-3</v>
      </c>
      <c r="AG131" s="13">
        <f t="shared" si="246"/>
        <v>5.4112739971219485E-4</v>
      </c>
      <c r="AH131" s="13">
        <f t="shared" si="247"/>
        <v>1.0139845321146368E-3</v>
      </c>
      <c r="AI131" s="13">
        <f t="shared" si="248"/>
        <v>1.2039309204959988E-3</v>
      </c>
      <c r="AJ131" s="13">
        <f t="shared" si="249"/>
        <v>7.1472967063094942E-4</v>
      </c>
      <c r="AK131" s="13">
        <f t="shared" si="250"/>
        <v>2.8287254325730951E-4</v>
      </c>
      <c r="AL131" s="13">
        <f t="shared" si="251"/>
        <v>2.4751001754629219E-6</v>
      </c>
      <c r="AM131" s="13">
        <f t="shared" si="252"/>
        <v>3.2245304522997009E-3</v>
      </c>
      <c r="AN131" s="13">
        <f t="shared" si="253"/>
        <v>2.00137279291743E-3</v>
      </c>
      <c r="AO131" s="13">
        <f t="shared" si="254"/>
        <v>6.2109710475418821E-4</v>
      </c>
      <c r="AP131" s="13">
        <f t="shared" si="255"/>
        <v>1.2849900325056542E-4</v>
      </c>
      <c r="AQ131" s="13">
        <f t="shared" si="256"/>
        <v>1.9938903727771895E-5</v>
      </c>
      <c r="AR131" s="13">
        <f t="shared" si="257"/>
        <v>1.2587017459028969E-4</v>
      </c>
      <c r="AS131" s="13">
        <f t="shared" si="258"/>
        <v>1.4944902053037155E-4</v>
      </c>
      <c r="AT131" s="13">
        <f t="shared" si="259"/>
        <v>8.872240707613377E-5</v>
      </c>
      <c r="AU131" s="13">
        <f t="shared" si="260"/>
        <v>3.5114161290353336E-5</v>
      </c>
      <c r="AV131" s="13">
        <f t="shared" si="261"/>
        <v>1.0422995417044643E-5</v>
      </c>
      <c r="AW131" s="13">
        <f t="shared" si="262"/>
        <v>5.0666631001820682E-8</v>
      </c>
      <c r="AX131" s="13">
        <f t="shared" si="263"/>
        <v>6.3809518992505743E-4</v>
      </c>
      <c r="AY131" s="13">
        <f t="shared" si="264"/>
        <v>3.9604722960414289E-4</v>
      </c>
      <c r="AZ131" s="13">
        <f t="shared" si="265"/>
        <v>1.2290753053281804E-4</v>
      </c>
      <c r="BA131" s="13">
        <f t="shared" si="266"/>
        <v>2.5428383169981368E-5</v>
      </c>
      <c r="BB131" s="13">
        <f t="shared" si="267"/>
        <v>3.9456655005370451E-6</v>
      </c>
      <c r="BC131" s="13">
        <f t="shared" si="268"/>
        <v>4.8979209218482678E-7</v>
      </c>
      <c r="BD131" s="13">
        <f t="shared" si="269"/>
        <v>1.3020662831964192E-5</v>
      </c>
      <c r="BE131" s="13">
        <f t="shared" si="270"/>
        <v>1.5459780787841871E-5</v>
      </c>
      <c r="BF131" s="13">
        <f t="shared" si="271"/>
        <v>9.1779053452407963E-6</v>
      </c>
      <c r="BG131" s="13">
        <f t="shared" si="272"/>
        <v>3.6323907254210735E-6</v>
      </c>
      <c r="BH131" s="13">
        <f t="shared" si="273"/>
        <v>1.0782086341438669E-6</v>
      </c>
      <c r="BI131" s="13">
        <f t="shared" si="274"/>
        <v>2.5603718247741525E-7</v>
      </c>
      <c r="BJ131" s="14">
        <f t="shared" si="275"/>
        <v>0.49732524023577324</v>
      </c>
      <c r="BK131" s="14">
        <f t="shared" si="276"/>
        <v>0.30939636015145316</v>
      </c>
      <c r="BL131" s="14">
        <f t="shared" si="277"/>
        <v>0.18689985616797983</v>
      </c>
      <c r="BM131" s="14">
        <f t="shared" si="278"/>
        <v>0.27128175628946954</v>
      </c>
      <c r="BN131" s="14">
        <f t="shared" si="279"/>
        <v>0.72847846626880886</v>
      </c>
    </row>
    <row r="132" spans="1:66" x14ac:dyDescent="0.25">
      <c r="A132" t="s">
        <v>122</v>
      </c>
      <c r="B132" t="s">
        <v>129</v>
      </c>
      <c r="C132" t="s">
        <v>140</v>
      </c>
      <c r="D132" s="11">
        <v>44201</v>
      </c>
      <c r="E132" s="10">
        <f>VLOOKUP(A132,home!$A$2:$E$405,3,FALSE)</f>
        <v>1.2608999999999999</v>
      </c>
      <c r="F132" s="10">
        <f>VLOOKUP(B132,home!$B$2:$E$405,3,FALSE)</f>
        <v>1.1033999999999999</v>
      </c>
      <c r="G132" s="10">
        <f>VLOOKUP(C132,away!$B$2:$E$405,4,FALSE)</f>
        <v>0.6552</v>
      </c>
      <c r="H132" s="10">
        <f>VLOOKUP(A132,away!$A$2:$E$405,3,FALSE)</f>
        <v>1.0995999999999999</v>
      </c>
      <c r="I132" s="10">
        <f>VLOOKUP(C132,away!$B$2:$E$405,3,FALSE)</f>
        <v>0.7117</v>
      </c>
      <c r="J132" s="10">
        <f>VLOOKUP(B132,home!$B$2:$E$405,4,FALSE)</f>
        <v>1.028</v>
      </c>
      <c r="K132" s="12">
        <f t="shared" si="224"/>
        <v>0.91156472971199987</v>
      </c>
      <c r="L132" s="12">
        <f t="shared" si="225"/>
        <v>0.80449770895999995</v>
      </c>
      <c r="M132" s="13">
        <f t="shared" si="226"/>
        <v>0.17977262183006701</v>
      </c>
      <c r="N132" s="13">
        <f t="shared" si="227"/>
        <v>0.16387438142814262</v>
      </c>
      <c r="O132" s="13">
        <f t="shared" si="228"/>
        <v>0.14462666239602134</v>
      </c>
      <c r="P132" s="13">
        <f t="shared" si="229"/>
        <v>0.13183656441617786</v>
      </c>
      <c r="Q132" s="13">
        <f t="shared" si="230"/>
        <v>7.4691053106632987E-2</v>
      </c>
      <c r="R132" s="13">
        <f t="shared" si="231"/>
        <v>5.817590927606528E-2</v>
      </c>
      <c r="S132" s="13">
        <f t="shared" si="232"/>
        <v>2.4170643366222048E-2</v>
      </c>
      <c r="T132" s="13">
        <f t="shared" si="233"/>
        <v>6.0088781104095913E-2</v>
      </c>
      <c r="U132" s="13">
        <f t="shared" si="234"/>
        <v>5.3031107014986277E-2</v>
      </c>
      <c r="V132" s="13">
        <f t="shared" si="235"/>
        <v>1.9695092542101182E-3</v>
      </c>
      <c r="W132" s="13">
        <f t="shared" si="236"/>
        <v>2.2695243212350846E-2</v>
      </c>
      <c r="X132" s="13">
        <f t="shared" si="237"/>
        <v>1.8258271168626241E-2</v>
      </c>
      <c r="Y132" s="13">
        <f t="shared" si="238"/>
        <v>7.3443686623651163E-3</v>
      </c>
      <c r="Z132" s="13">
        <f t="shared" si="239"/>
        <v>1.5600795243086442E-2</v>
      </c>
      <c r="AA132" s="13">
        <f t="shared" si="240"/>
        <v>1.4221134699056347E-2</v>
      </c>
      <c r="AB132" s="13">
        <f t="shared" si="241"/>
        <v>6.4817424040716195E-3</v>
      </c>
      <c r="AC132" s="13">
        <f t="shared" si="242"/>
        <v>9.0271439491761225E-5</v>
      </c>
      <c r="AD132" s="13">
        <f t="shared" si="243"/>
        <v>5.172045811153673E-3</v>
      </c>
      <c r="AE132" s="13">
        <f t="shared" si="244"/>
        <v>4.1608990057092942E-3</v>
      </c>
      <c r="AF132" s="13">
        <f t="shared" si="245"/>
        <v>1.6737168586535343E-3</v>
      </c>
      <c r="AG132" s="13">
        <f t="shared" si="246"/>
        <v>4.4883379274483217E-4</v>
      </c>
      <c r="AH132" s="13">
        <f t="shared" si="247"/>
        <v>3.1377010077542769E-3</v>
      </c>
      <c r="AI132" s="13">
        <f t="shared" si="248"/>
        <v>2.8602175710505974E-3</v>
      </c>
      <c r="AJ132" s="13">
        <f t="shared" si="249"/>
        <v>1.303636728536125E-3</v>
      </c>
      <c r="AK132" s="13">
        <f t="shared" si="250"/>
        <v>3.9611642069688961E-4</v>
      </c>
      <c r="AL132" s="13">
        <f t="shared" si="251"/>
        <v>2.6480286767462014E-6</v>
      </c>
      <c r="AM132" s="13">
        <f t="shared" si="252"/>
        <v>9.4293090838047633E-4</v>
      </c>
      <c r="AN132" s="13">
        <f t="shared" si="253"/>
        <v>7.5858575549966466E-4</v>
      </c>
      <c r="AO132" s="13">
        <f t="shared" si="254"/>
        <v>3.0514025117458544E-4</v>
      </c>
      <c r="AP132" s="13">
        <f t="shared" si="255"/>
        <v>8.1828210993810981E-5</v>
      </c>
      <c r="AQ132" s="13">
        <f t="shared" si="256"/>
        <v>1.6457652068204101E-5</v>
      </c>
      <c r="AR132" s="13">
        <f t="shared" si="257"/>
        <v>5.0485465442795985E-4</v>
      </c>
      <c r="AS132" s="13">
        <f t="shared" si="258"/>
        <v>4.6020769660746834E-4</v>
      </c>
      <c r="AT132" s="13">
        <f t="shared" si="259"/>
        <v>2.0975455228468444E-4</v>
      </c>
      <c r="AU132" s="13">
        <f t="shared" si="260"/>
        <v>6.3734950586416653E-5</v>
      </c>
      <c r="AV132" s="13">
        <f t="shared" si="261"/>
        <v>1.4524633251128637E-5</v>
      </c>
      <c r="AW132" s="13">
        <f t="shared" si="262"/>
        <v>5.3942678575466738E-8</v>
      </c>
      <c r="AX132" s="13">
        <f t="shared" si="263"/>
        <v>1.4325709310582317E-4</v>
      </c>
      <c r="AY132" s="13">
        <f t="shared" si="264"/>
        <v>1.1525000319590412E-4</v>
      </c>
      <c r="AZ132" s="13">
        <f t="shared" si="265"/>
        <v>4.6359181764368769E-5</v>
      </c>
      <c r="BA132" s="13">
        <f t="shared" si="266"/>
        <v>1.2431951839564961E-5</v>
      </c>
      <c r="BB132" s="13">
        <f t="shared" si="267"/>
        <v>2.5003691932077672E-6</v>
      </c>
      <c r="BC132" s="13">
        <f t="shared" si="268"/>
        <v>4.023082574979625E-7</v>
      </c>
      <c r="BD132" s="13">
        <f t="shared" si="269"/>
        <v>6.7692402140847669E-5</v>
      </c>
      <c r="BE132" s="13">
        <f t="shared" si="270"/>
        <v>6.1706006261077819E-5</v>
      </c>
      <c r="BF132" s="13">
        <f t="shared" si="271"/>
        <v>2.8124509459493181E-5</v>
      </c>
      <c r="BG132" s="13">
        <f t="shared" si="272"/>
        <v>8.5457702879084961E-6</v>
      </c>
      <c r="BH132" s="13">
        <f t="shared" si="273"/>
        <v>1.9475056956695368E-6</v>
      </c>
      <c r="BI132" s="13">
        <f t="shared" si="274"/>
        <v>3.5505550061711643E-7</v>
      </c>
      <c r="BJ132" s="14">
        <f t="shared" si="275"/>
        <v>0.36083273783594805</v>
      </c>
      <c r="BK132" s="14">
        <f t="shared" si="276"/>
        <v>0.33795750833804145</v>
      </c>
      <c r="BL132" s="14">
        <f t="shared" si="277"/>
        <v>0.285655675254742</v>
      </c>
      <c r="BM132" s="14">
        <f t="shared" si="278"/>
        <v>0.24695432815819365</v>
      </c>
      <c r="BN132" s="14">
        <f t="shared" si="279"/>
        <v>0.75297719245310712</v>
      </c>
    </row>
    <row r="133" spans="1:66" x14ac:dyDescent="0.25">
      <c r="A133" t="s">
        <v>122</v>
      </c>
      <c r="B133" t="s">
        <v>131</v>
      </c>
      <c r="C133" t="s">
        <v>142</v>
      </c>
      <c r="D133" s="11">
        <v>44201</v>
      </c>
      <c r="E133" s="10">
        <f>VLOOKUP(A133,home!$A$2:$E$405,3,FALSE)</f>
        <v>1.2608999999999999</v>
      </c>
      <c r="F133" s="10">
        <f>VLOOKUP(B133,home!$B$2:$E$405,3,FALSE)</f>
        <v>1.0689</v>
      </c>
      <c r="G133" s="10">
        <f>VLOOKUP(C133,away!$B$2:$E$405,4,FALSE)</f>
        <v>0.96550000000000002</v>
      </c>
      <c r="H133" s="10">
        <f>VLOOKUP(A133,away!$A$2:$E$405,3,FALSE)</f>
        <v>1.0995999999999999</v>
      </c>
      <c r="I133" s="10">
        <f>VLOOKUP(C133,away!$B$2:$E$405,3,FALSE)</f>
        <v>0.98850000000000005</v>
      </c>
      <c r="J133" s="10">
        <f>VLOOKUP(B133,home!$B$2:$E$405,4,FALSE)</f>
        <v>1.0676000000000001</v>
      </c>
      <c r="K133" s="12">
        <f t="shared" si="224"/>
        <v>1.3012777376549998</v>
      </c>
      <c r="L133" s="12">
        <f t="shared" si="225"/>
        <v>1.16043273096</v>
      </c>
      <c r="M133" s="13">
        <f t="shared" si="226"/>
        <v>8.5288942072481874E-2</v>
      </c>
      <c r="N133" s="13">
        <f t="shared" si="227"/>
        <v>0.11098460158706754</v>
      </c>
      <c r="O133" s="13">
        <f t="shared" si="228"/>
        <v>9.8972079969859378E-2</v>
      </c>
      <c r="P133" s="13">
        <f t="shared" si="229"/>
        <v>0.12879016431418833</v>
      </c>
      <c r="Q133" s="13">
        <f t="shared" si="230"/>
        <v>7.221089563388039E-2</v>
      </c>
      <c r="R133" s="13">
        <f t="shared" si="231"/>
        <v>5.7425220524107728E-2</v>
      </c>
      <c r="S133" s="13">
        <f t="shared" si="232"/>
        <v>4.8619744896060024E-2</v>
      </c>
      <c r="T133" s="13">
        <f t="shared" si="233"/>
        <v>8.3795886825491356E-2</v>
      </c>
      <c r="U133" s="13">
        <f t="shared" si="234"/>
        <v>7.4726161047950365E-2</v>
      </c>
      <c r="V133" s="13">
        <f t="shared" si="235"/>
        <v>8.1575573598796219E-3</v>
      </c>
      <c r="W133" s="13">
        <f t="shared" si="236"/>
        <v>3.1322143634832392E-2</v>
      </c>
      <c r="X133" s="13">
        <f t="shared" si="237"/>
        <v>3.6347240677689928E-2</v>
      </c>
      <c r="Y133" s="13">
        <f t="shared" si="238"/>
        <v>2.1089263881236067E-2</v>
      </c>
      <c r="Z133" s="13">
        <f t="shared" si="239"/>
        <v>2.2212701826256866E-2</v>
      </c>
      <c r="AA133" s="13">
        <f t="shared" si="240"/>
        <v>2.8904894379676613E-2</v>
      </c>
      <c r="AB133" s="13">
        <f t="shared" si="241"/>
        <v>1.8806647782771156E-2</v>
      </c>
      <c r="AC133" s="13">
        <f t="shared" si="242"/>
        <v>7.6989256113680932E-4</v>
      </c>
      <c r="AD133" s="13">
        <f t="shared" si="243"/>
        <v>1.0189702051909912E-2</v>
      </c>
      <c r="AE133" s="13">
        <f t="shared" si="244"/>
        <v>1.1824463779766533E-2</v>
      </c>
      <c r="AF133" s="13">
        <f t="shared" si="245"/>
        <v>6.8607473980460427E-3</v>
      </c>
      <c r="AG133" s="13">
        <f t="shared" si="246"/>
        <v>2.6538119465137622E-3</v>
      </c>
      <c r="AH133" s="13">
        <f t="shared" si="247"/>
        <v>6.4440865605608563E-3</v>
      </c>
      <c r="AI133" s="13">
        <f t="shared" si="248"/>
        <v>8.3855463807796186E-3</v>
      </c>
      <c r="AJ133" s="13">
        <f t="shared" si="249"/>
        <v>5.4559624116909886E-3</v>
      </c>
      <c r="AK133" s="13">
        <f t="shared" si="250"/>
        <v>2.3665741412719882E-3</v>
      </c>
      <c r="AL133" s="13">
        <f t="shared" si="251"/>
        <v>4.6502905086483723E-5</v>
      </c>
      <c r="AM133" s="13">
        <f t="shared" si="252"/>
        <v>2.651926486697567E-3</v>
      </c>
      <c r="AN133" s="13">
        <f t="shared" si="253"/>
        <v>3.0773822952636157E-3</v>
      </c>
      <c r="AO133" s="13">
        <f t="shared" si="254"/>
        <v>1.7855475705503556E-3</v>
      </c>
      <c r="AP133" s="13">
        <f t="shared" si="255"/>
        <v>6.9066928118424774E-4</v>
      </c>
      <c r="AQ133" s="13">
        <f t="shared" si="256"/>
        <v>2.0036881003870411E-4</v>
      </c>
      <c r="AR133" s="13">
        <f t="shared" si="257"/>
        <v>1.4955857932028519E-3</v>
      </c>
      <c r="AS133" s="13">
        <f t="shared" si="258"/>
        <v>1.9461724974479653E-3</v>
      </c>
      <c r="AT133" s="13">
        <f t="shared" si="259"/>
        <v>1.266255472282735E-3</v>
      </c>
      <c r="AU133" s="13">
        <f t="shared" si="260"/>
        <v>5.492500187551135E-4</v>
      </c>
      <c r="AV133" s="13">
        <f t="shared" si="261"/>
        <v>1.786817054531551E-4</v>
      </c>
      <c r="AW133" s="13">
        <f t="shared" si="262"/>
        <v>1.9505970077332233E-6</v>
      </c>
      <c r="AX133" s="13">
        <f t="shared" si="263"/>
        <v>5.7514881650619744E-4</v>
      </c>
      <c r="AY133" s="13">
        <f t="shared" si="264"/>
        <v>6.6742151184669856E-4</v>
      </c>
      <c r="AZ133" s="13">
        <f t="shared" si="265"/>
        <v>3.8724888384685831E-4</v>
      </c>
      <c r="BA133" s="13">
        <f t="shared" si="266"/>
        <v>1.4979209328120724E-4</v>
      </c>
      <c r="BB133" s="13">
        <f t="shared" si="267"/>
        <v>4.3455911970631583E-5</v>
      </c>
      <c r="BC133" s="13">
        <f t="shared" si="268"/>
        <v>1.0085532520887462E-5</v>
      </c>
      <c r="BD133" s="13">
        <f t="shared" si="269"/>
        <v>2.8925445106522745E-4</v>
      </c>
      <c r="BE133" s="13">
        <f t="shared" si="270"/>
        <v>3.7640037768879803E-4</v>
      </c>
      <c r="BF133" s="13">
        <f t="shared" si="271"/>
        <v>2.4490071596568332E-4</v>
      </c>
      <c r="BG133" s="13">
        <f t="shared" si="272"/>
        <v>1.0622794987397136E-4</v>
      </c>
      <c r="BH133" s="13">
        <f t="shared" si="273"/>
        <v>3.4558016571932544E-5</v>
      </c>
      <c r="BI133" s="13">
        <f t="shared" si="274"/>
        <v>8.9939155245136717E-6</v>
      </c>
      <c r="BJ133" s="14">
        <f t="shared" si="275"/>
        <v>0.39751780461014086</v>
      </c>
      <c r="BK133" s="14">
        <f t="shared" si="276"/>
        <v>0.27234022562067983</v>
      </c>
      <c r="BL133" s="14">
        <f t="shared" si="277"/>
        <v>0.30798345411250061</v>
      </c>
      <c r="BM133" s="14">
        <f t="shared" si="278"/>
        <v>0.44571681115315392</v>
      </c>
      <c r="BN133" s="14">
        <f t="shared" si="279"/>
        <v>0.55367190410158518</v>
      </c>
    </row>
    <row r="134" spans="1:66" x14ac:dyDescent="0.25">
      <c r="A134" t="s">
        <v>122</v>
      </c>
      <c r="B134" t="s">
        <v>133</v>
      </c>
      <c r="C134" t="s">
        <v>132</v>
      </c>
      <c r="D134" s="11">
        <v>44201</v>
      </c>
      <c r="E134" s="10">
        <f>VLOOKUP(A134,home!$A$2:$E$405,3,FALSE)</f>
        <v>1.2608999999999999</v>
      </c>
      <c r="F134" s="10">
        <f>VLOOKUP(B134,home!$B$2:$E$405,3,FALSE)</f>
        <v>0.58620000000000005</v>
      </c>
      <c r="G134" s="10">
        <f>VLOOKUP(C134,away!$B$2:$E$405,4,FALSE)</f>
        <v>1.1033999999999999</v>
      </c>
      <c r="H134" s="10">
        <f>VLOOKUP(A134,away!$A$2:$E$405,3,FALSE)</f>
        <v>1.0995999999999999</v>
      </c>
      <c r="I134" s="10">
        <f>VLOOKUP(C134,away!$B$2:$E$405,3,FALSE)</f>
        <v>1.1861999999999999</v>
      </c>
      <c r="J134" s="10">
        <f>VLOOKUP(B134,home!$B$2:$E$405,4,FALSE)</f>
        <v>1.1861999999999999</v>
      </c>
      <c r="K134" s="12">
        <f t="shared" si="224"/>
        <v>0.81556661257200003</v>
      </c>
      <c r="L134" s="12">
        <f t="shared" si="225"/>
        <v>1.5472146558239996</v>
      </c>
      <c r="M134" s="13">
        <f t="shared" si="226"/>
        <v>9.4157980066894631E-2</v>
      </c>
      <c r="N134" s="13">
        <f t="shared" si="227"/>
        <v>7.679210484977915E-2</v>
      </c>
      <c r="O134" s="13">
        <f t="shared" si="228"/>
        <v>0.14568260672228336</v>
      </c>
      <c r="P134" s="13">
        <f t="shared" si="229"/>
        <v>0.11881387007515153</v>
      </c>
      <c r="Q134" s="13">
        <f t="shared" si="230"/>
        <v>3.1314538412304117E-2</v>
      </c>
      <c r="R134" s="13">
        <f t="shared" si="231"/>
        <v>0.11270113210968043</v>
      </c>
      <c r="S134" s="13">
        <f t="shared" si="232"/>
        <v>3.7481516999955146E-2</v>
      </c>
      <c r="T134" s="13">
        <f t="shared" si="233"/>
        <v>4.8450312771880527E-2</v>
      </c>
      <c r="U134" s="13">
        <f t="shared" si="234"/>
        <v>9.1915280547721523E-2</v>
      </c>
      <c r="V134" s="13">
        <f t="shared" si="235"/>
        <v>5.2551444661743368E-3</v>
      </c>
      <c r="W134" s="13">
        <f t="shared" si="236"/>
        <v>8.5130306723928805E-3</v>
      </c>
      <c r="X134" s="13">
        <f t="shared" si="237"/>
        <v>1.3171485821805502E-2</v>
      </c>
      <c r="Y134" s="13">
        <f t="shared" si="238"/>
        <v>1.0189557951237748E-2</v>
      </c>
      <c r="Z134" s="13">
        <f t="shared" si="239"/>
        <v>5.8124281109351424E-2</v>
      </c>
      <c r="AA134" s="13">
        <f t="shared" si="240"/>
        <v>4.7404223052536429E-2</v>
      </c>
      <c r="AB134" s="13">
        <f t="shared" si="241"/>
        <v>1.9330650808282324E-2</v>
      </c>
      <c r="AC134" s="13">
        <f t="shared" si="242"/>
        <v>4.1445242571752465E-4</v>
      </c>
      <c r="AD134" s="13">
        <f t="shared" si="243"/>
        <v>1.7357358970512492E-3</v>
      </c>
      <c r="AE134" s="13">
        <f t="shared" si="244"/>
        <v>2.6855560185575097E-3</v>
      </c>
      <c r="AF134" s="13">
        <f t="shared" si="245"/>
        <v>2.0775658154742649E-3</v>
      </c>
      <c r="AG134" s="13">
        <f t="shared" si="246"/>
        <v>1.0714800927135737E-3</v>
      </c>
      <c r="AH134" s="13">
        <f t="shared" si="247"/>
        <v>2.2482684897905635E-2</v>
      </c>
      <c r="AI134" s="13">
        <f t="shared" si="248"/>
        <v>1.8336127163708558E-2</v>
      </c>
      <c r="AJ134" s="13">
        <f t="shared" si="249"/>
        <v>7.4771665592976121E-3</v>
      </c>
      <c r="AK134" s="13">
        <f t="shared" si="250"/>
        <v>2.0327091341343297E-3</v>
      </c>
      <c r="AL134" s="13">
        <f t="shared" si="251"/>
        <v>2.0919181412578679E-5</v>
      </c>
      <c r="AM134" s="13">
        <f t="shared" si="252"/>
        <v>2.8312164917554188E-4</v>
      </c>
      <c r="AN134" s="13">
        <f t="shared" si="253"/>
        <v>4.380499649854592E-4</v>
      </c>
      <c r="AO134" s="13">
        <f t="shared" si="254"/>
        <v>3.388786629043463E-4</v>
      </c>
      <c r="AP134" s="13">
        <f t="shared" si="255"/>
        <v>1.7477267793054841E-4</v>
      </c>
      <c r="AQ134" s="13">
        <f t="shared" si="256"/>
        <v>6.7602712182938024E-5</v>
      </c>
      <c r="AR134" s="13">
        <f t="shared" si="257"/>
        <v>6.9571079152625026E-3</v>
      </c>
      <c r="AS134" s="13">
        <f t="shared" si="258"/>
        <v>5.6739849357484873E-3</v>
      </c>
      <c r="AT134" s="13">
        <f t="shared" si="259"/>
        <v>2.3137563369164758E-3</v>
      </c>
      <c r="AU134" s="13">
        <f t="shared" si="260"/>
        <v>6.2900747267198966E-4</v>
      </c>
      <c r="AV134" s="13">
        <f t="shared" si="261"/>
        <v>1.2824937344239236E-4</v>
      </c>
      <c r="AW134" s="13">
        <f t="shared" si="262"/>
        <v>7.33250207277772E-7</v>
      </c>
      <c r="AX134" s="13">
        <f t="shared" si="263"/>
        <v>3.8484094060649134E-5</v>
      </c>
      <c r="AY134" s="13">
        <f t="shared" si="264"/>
        <v>5.9543154346745673E-5</v>
      </c>
      <c r="AZ134" s="13">
        <f t="shared" si="265"/>
        <v>4.6063020529637712E-5</v>
      </c>
      <c r="BA134" s="13">
        <f t="shared" si="266"/>
        <v>2.3756460151659077E-5</v>
      </c>
      <c r="BB134" s="13">
        <f t="shared" si="267"/>
        <v>9.1890858292864369E-6</v>
      </c>
      <c r="BC134" s="13">
        <f t="shared" si="268"/>
        <v>2.8434976537393224E-6</v>
      </c>
      <c r="BD134" s="13">
        <f t="shared" si="269"/>
        <v>1.7940232214405476E-3</v>
      </c>
      <c r="BE134" s="13">
        <f t="shared" si="270"/>
        <v>1.4631454415857744E-3</v>
      </c>
      <c r="BF134" s="13">
        <f t="shared" si="271"/>
        <v>5.9664628574713661E-4</v>
      </c>
      <c r="BG134" s="13">
        <f t="shared" si="272"/>
        <v>1.6220159672348592E-4</v>
      </c>
      <c r="BH134" s="13">
        <f t="shared" si="273"/>
        <v>3.3071551698385756E-5</v>
      </c>
      <c r="BI134" s="13">
        <f t="shared" si="274"/>
        <v>5.3944106782304501E-6</v>
      </c>
      <c r="BJ134" s="14">
        <f t="shared" si="275"/>
        <v>0.19748367328294708</v>
      </c>
      <c r="BK134" s="14">
        <f t="shared" si="276"/>
        <v>0.25620342636965249</v>
      </c>
      <c r="BL134" s="14">
        <f t="shared" si="277"/>
        <v>0.48711916953746565</v>
      </c>
      <c r="BM134" s="14">
        <f t="shared" si="278"/>
        <v>0.41940950815918387</v>
      </c>
      <c r="BN134" s="14">
        <f t="shared" si="279"/>
        <v>0.57946223223609328</v>
      </c>
    </row>
    <row r="135" spans="1:66" x14ac:dyDescent="0.25">
      <c r="A135" t="s">
        <v>122</v>
      </c>
      <c r="B135" t="s">
        <v>137</v>
      </c>
      <c r="C135" t="s">
        <v>362</v>
      </c>
      <c r="D135" s="11">
        <v>44201</v>
      </c>
      <c r="E135" s="10">
        <f>VLOOKUP(A135,home!$A$2:$E$405,3,FALSE)</f>
        <v>1.2608999999999999</v>
      </c>
      <c r="F135" s="10">
        <f>VLOOKUP(B135,home!$B$2:$E$405,3,FALSE)</f>
        <v>1.1033999999999999</v>
      </c>
      <c r="G135" s="10">
        <f>VLOOKUP(C135,away!$B$2:$E$405,4,FALSE)</f>
        <v>0.89649999999999996</v>
      </c>
      <c r="H135" s="10">
        <f>VLOOKUP(A135,away!$A$2:$E$405,3,FALSE)</f>
        <v>1.0995999999999999</v>
      </c>
      <c r="I135" s="10">
        <f>VLOOKUP(C135,away!$B$2:$E$405,3,FALSE)</f>
        <v>0.86990000000000001</v>
      </c>
      <c r="J135" s="10">
        <f>VLOOKUP(B135,home!$B$2:$E$405,4,FALSE)</f>
        <v>0.98850000000000005</v>
      </c>
      <c r="K135" s="12">
        <f t="shared" si="224"/>
        <v>1.2472798842899997</v>
      </c>
      <c r="L135" s="12">
        <f t="shared" si="225"/>
        <v>0.94554180653999997</v>
      </c>
      <c r="M135" s="13">
        <f t="shared" si="226"/>
        <v>0.111601399272442</v>
      </c>
      <c r="N135" s="13">
        <f t="shared" si="227"/>
        <v>0.13919818037113352</v>
      </c>
      <c r="O135" s="13">
        <f t="shared" si="228"/>
        <v>0.10552378868045663</v>
      </c>
      <c r="P135" s="13">
        <f t="shared" si="229"/>
        <v>0.13161769893520231</v>
      </c>
      <c r="Q135" s="13">
        <f t="shared" si="230"/>
        <v>8.6809545153342979E-2</v>
      </c>
      <c r="R135" s="13">
        <f t="shared" si="231"/>
        <v>4.9888576890932089E-2</v>
      </c>
      <c r="S135" s="13">
        <f t="shared" si="232"/>
        <v>3.8806006882377932E-2</v>
      </c>
      <c r="T135" s="13">
        <f t="shared" si="233"/>
        <v>8.2082054149207592E-2</v>
      </c>
      <c r="U135" s="13">
        <f t="shared" si="234"/>
        <v>6.2225018411914523E-2</v>
      </c>
      <c r="V135" s="13">
        <f t="shared" si="235"/>
        <v>5.0851187689398549E-3</v>
      </c>
      <c r="W135" s="13">
        <f t="shared" si="236"/>
        <v>3.6091933144709716E-2</v>
      </c>
      <c r="X135" s="13">
        <f t="shared" si="237"/>
        <v>3.4126431667169721E-2</v>
      </c>
      <c r="Y135" s="13">
        <f t="shared" si="238"/>
        <v>1.6133983924669762E-2</v>
      </c>
      <c r="Z135" s="13">
        <f t="shared" si="239"/>
        <v>1.5723911706387206E-2</v>
      </c>
      <c r="AA135" s="13">
        <f t="shared" si="240"/>
        <v>1.9612118773728805E-2</v>
      </c>
      <c r="AB135" s="13">
        <f t="shared" si="241"/>
        <v>1.2230900617389099E-2</v>
      </c>
      <c r="AC135" s="13">
        <f t="shared" si="242"/>
        <v>3.7482260277612743E-4</v>
      </c>
      <c r="AD135" s="13">
        <f t="shared" si="243"/>
        <v>1.1254185549133981E-2</v>
      </c>
      <c r="AE135" s="13">
        <f t="shared" si="244"/>
        <v>1.0641302935264505E-2</v>
      </c>
      <c r="AF135" s="13">
        <f t="shared" si="245"/>
        <v>5.0308984006747024E-3</v>
      </c>
      <c r="AG135" s="13">
        <f t="shared" si="246"/>
        <v>1.5856415874310515E-3</v>
      </c>
      <c r="AH135" s="13">
        <f t="shared" si="247"/>
        <v>3.716903970183203E-3</v>
      </c>
      <c r="AI135" s="13">
        <f t="shared" si="248"/>
        <v>4.636019553847146E-3</v>
      </c>
      <c r="AJ135" s="13">
        <f t="shared" si="249"/>
        <v>2.8912069663443226E-3</v>
      </c>
      <c r="AK135" s="13">
        <f t="shared" si="250"/>
        <v>1.2020480968134627E-3</v>
      </c>
      <c r="AL135" s="13">
        <f t="shared" si="251"/>
        <v>1.7681960551718368E-5</v>
      </c>
      <c r="AM135" s="13">
        <f t="shared" si="252"/>
        <v>2.8074238499004025E-3</v>
      </c>
      <c r="AN135" s="13">
        <f t="shared" si="253"/>
        <v>2.6545366187583079E-3</v>
      </c>
      <c r="AO135" s="13">
        <f t="shared" si="254"/>
        <v>1.2549876750136571E-3</v>
      </c>
      <c r="AP135" s="13">
        <f t="shared" si="255"/>
        <v>3.9554777113928253E-4</v>
      </c>
      <c r="AQ135" s="13">
        <f t="shared" si="256"/>
        <v>9.3501738523976916E-5</v>
      </c>
      <c r="AR135" s="13">
        <f t="shared" si="257"/>
        <v>7.0289761894054483E-4</v>
      </c>
      <c r="AS135" s="13">
        <f t="shared" si="258"/>
        <v>8.7671006081987903E-4</v>
      </c>
      <c r="AT135" s="13">
        <f t="shared" si="259"/>
        <v>5.4675141160764873E-4</v>
      </c>
      <c r="AU135" s="13">
        <f t="shared" si="260"/>
        <v>2.2731734580179409E-4</v>
      </c>
      <c r="AV135" s="13">
        <f t="shared" si="261"/>
        <v>7.0882088192192878E-5</v>
      </c>
      <c r="AW135" s="13">
        <f t="shared" si="262"/>
        <v>5.7925870694279026E-7</v>
      </c>
      <c r="AX135" s="13">
        <f t="shared" si="263"/>
        <v>5.8360721577612579E-4</v>
      </c>
      <c r="AY135" s="13">
        <f t="shared" si="264"/>
        <v>5.5182502111473738E-4</v>
      </c>
      <c r="AZ135" s="13">
        <f t="shared" si="265"/>
        <v>2.6088681367940125E-4</v>
      </c>
      <c r="BA135" s="13">
        <f t="shared" si="266"/>
        <v>8.2226463036295147E-5</v>
      </c>
      <c r="BB135" s="13">
        <f t="shared" si="267"/>
        <v>1.9437139601183261E-5</v>
      </c>
      <c r="BC135" s="13">
        <f t="shared" si="268"/>
        <v>3.6757256184945993E-6</v>
      </c>
      <c r="BD135" s="13">
        <f t="shared" si="269"/>
        <v>1.1076984740428453E-4</v>
      </c>
      <c r="BE135" s="13">
        <f t="shared" si="270"/>
        <v>1.3816100245323692E-4</v>
      </c>
      <c r="BF135" s="13">
        <f t="shared" si="271"/>
        <v>8.6162719576631875E-5</v>
      </c>
      <c r="BG135" s="13">
        <f t="shared" si="272"/>
        <v>3.582300896788437E-5</v>
      </c>
      <c r="BH135" s="13">
        <f t="shared" si="273"/>
        <v>1.1170329620095607E-5</v>
      </c>
      <c r="BI135" s="13">
        <f t="shared" si="274"/>
        <v>2.7865054872067997E-6</v>
      </c>
      <c r="BJ135" s="14">
        <f t="shared" si="275"/>
        <v>0.43166181291489936</v>
      </c>
      <c r="BK135" s="14">
        <f t="shared" si="276"/>
        <v>0.28805455344340469</v>
      </c>
      <c r="BL135" s="14">
        <f t="shared" si="277"/>
        <v>0.26473601390048052</v>
      </c>
      <c r="BM135" s="14">
        <f t="shared" si="278"/>
        <v>0.37498585689925445</v>
      </c>
      <c r="BN135" s="14">
        <f t="shared" si="279"/>
        <v>0.62463918930350948</v>
      </c>
    </row>
    <row r="136" spans="1:66" x14ac:dyDescent="0.25">
      <c r="A136" t="s">
        <v>122</v>
      </c>
      <c r="B136" t="s">
        <v>401</v>
      </c>
      <c r="C136" t="s">
        <v>144</v>
      </c>
      <c r="D136" s="11">
        <v>44201</v>
      </c>
      <c r="E136" s="10">
        <f>VLOOKUP(A136,home!$A$2:$E$405,3,FALSE)</f>
        <v>1.2608999999999999</v>
      </c>
      <c r="F136" s="10">
        <f>VLOOKUP(B136,home!$B$2:$E$405,3,FALSE)</f>
        <v>1.1378999999999999</v>
      </c>
      <c r="G136" s="10">
        <f>VLOOKUP(C136,away!$B$2:$E$405,4,FALSE)</f>
        <v>1.3448</v>
      </c>
      <c r="H136" s="10">
        <f>VLOOKUP(A136,away!$A$2:$E$405,3,FALSE)</f>
        <v>1.0995999999999999</v>
      </c>
      <c r="I136" s="10">
        <f>VLOOKUP(C136,away!$B$2:$E$405,3,FALSE)</f>
        <v>1.6211</v>
      </c>
      <c r="J136" s="10">
        <f>VLOOKUP(B136,home!$B$2:$E$405,4,FALSE)</f>
        <v>1.2257</v>
      </c>
      <c r="K136" s="12">
        <f t="shared" si="224"/>
        <v>1.9294896023279999</v>
      </c>
      <c r="L136" s="12">
        <f t="shared" si="225"/>
        <v>2.1848857040919998</v>
      </c>
      <c r="M136" s="13">
        <f t="shared" si="226"/>
        <v>1.6336142305800046E-2</v>
      </c>
      <c r="N136" s="13">
        <f t="shared" si="227"/>
        <v>3.1520416721191748E-2</v>
      </c>
      <c r="O136" s="13">
        <f t="shared" si="228"/>
        <v>3.5692603783955036E-2</v>
      </c>
      <c r="P136" s="13">
        <f t="shared" si="229"/>
        <v>6.886850788115427E-2</v>
      </c>
      <c r="Q136" s="13">
        <f t="shared" si="230"/>
        <v>3.0409158162292556E-2</v>
      </c>
      <c r="R136" s="13">
        <f t="shared" si="231"/>
        <v>3.8992129874691694E-2</v>
      </c>
      <c r="S136" s="13">
        <f t="shared" si="232"/>
        <v>7.2582487483790509E-2</v>
      </c>
      <c r="T136" s="13">
        <f t="shared" si="233"/>
        <v>6.6440534942265553E-2</v>
      </c>
      <c r="U136" s="13">
        <f t="shared" si="234"/>
        <v>7.5234909165840608E-2</v>
      </c>
      <c r="V136" s="13">
        <f t="shared" si="235"/>
        <v>3.3998558518218619E-2</v>
      </c>
      <c r="W136" s="13">
        <f t="shared" si="236"/>
        <v>1.9558051496563707E-2</v>
      </c>
      <c r="X136" s="13">
        <f t="shared" si="237"/>
        <v>4.2732107114737176E-2</v>
      </c>
      <c r="Y136" s="13">
        <f t="shared" si="238"/>
        <v>4.6682384970358655E-2</v>
      </c>
      <c r="Z136" s="13">
        <f t="shared" si="239"/>
        <v>2.8397782378437486E-2</v>
      </c>
      <c r="AA136" s="13">
        <f t="shared" si="240"/>
        <v>5.4793225828368423E-2</v>
      </c>
      <c r="AB136" s="13">
        <f t="shared" si="241"/>
        <v>5.2861479756923457E-2</v>
      </c>
      <c r="AC136" s="13">
        <f t="shared" si="242"/>
        <v>8.9580129729760032E-3</v>
      </c>
      <c r="AD136" s="13">
        <f t="shared" si="243"/>
        <v>9.4342642511038091E-3</v>
      </c>
      <c r="AE136" s="13">
        <f t="shared" si="244"/>
        <v>2.0612789090862924E-2</v>
      </c>
      <c r="AF136" s="13">
        <f t="shared" si="245"/>
        <v>2.2518294103044973E-2</v>
      </c>
      <c r="AG136" s="13">
        <f t="shared" si="246"/>
        <v>1.6399966288760712E-2</v>
      </c>
      <c r="AH136" s="13">
        <f t="shared" si="247"/>
        <v>1.5511477186640945E-2</v>
      </c>
      <c r="AI136" s="13">
        <f t="shared" si="248"/>
        <v>2.9929233948371679E-2</v>
      </c>
      <c r="AJ136" s="13">
        <f t="shared" si="249"/>
        <v>2.887407285451268E-2</v>
      </c>
      <c r="AK136" s="13">
        <f t="shared" si="250"/>
        <v>1.8570741116547787E-2</v>
      </c>
      <c r="AL136" s="13">
        <f t="shared" si="251"/>
        <v>1.5105769170726299E-3</v>
      </c>
      <c r="AM136" s="13">
        <f t="shared" si="252"/>
        <v>3.6406629556239097E-3</v>
      </c>
      <c r="AN136" s="13">
        <f t="shared" si="253"/>
        <v>7.9544324451600052E-3</v>
      </c>
      <c r="AO136" s="13">
        <f t="shared" si="254"/>
        <v>8.6897628667978351E-3</v>
      </c>
      <c r="AP136" s="13">
        <f t="shared" si="255"/>
        <v>6.3287128865387003E-3</v>
      </c>
      <c r="AQ136" s="13">
        <f t="shared" si="256"/>
        <v>3.4568785777753055E-3</v>
      </c>
      <c r="AR136" s="13">
        <f t="shared" si="257"/>
        <v>6.7781609508881981E-3</v>
      </c>
      <c r="AS136" s="13">
        <f t="shared" si="258"/>
        <v>1.3078391077644446E-2</v>
      </c>
      <c r="AT136" s="13">
        <f t="shared" si="259"/>
        <v>1.2617309799747126E-2</v>
      </c>
      <c r="AU136" s="13">
        <f t="shared" si="260"/>
        <v>8.1149893559877527E-3</v>
      </c>
      <c r="AV136" s="13">
        <f t="shared" si="261"/>
        <v>3.9144468963451884E-3</v>
      </c>
      <c r="AW136" s="13">
        <f t="shared" si="262"/>
        <v>1.7689335090242513E-4</v>
      </c>
      <c r="AX136" s="13">
        <f t="shared" si="263"/>
        <v>1.1707702197428444E-3</v>
      </c>
      <c r="AY136" s="13">
        <f t="shared" si="264"/>
        <v>2.5579991158927898E-3</v>
      </c>
      <c r="AZ136" s="13">
        <f t="shared" si="265"/>
        <v>2.7944678496970659E-3</v>
      </c>
      <c r="BA136" s="13">
        <f t="shared" si="266"/>
        <v>2.0351976184492765E-3</v>
      </c>
      <c r="BB136" s="13">
        <f t="shared" si="267"/>
        <v>1.1116685453879773E-3</v>
      </c>
      <c r="BC136" s="13">
        <f t="shared" si="268"/>
        <v>4.8577374250138801E-4</v>
      </c>
      <c r="BD136" s="13">
        <f t="shared" si="269"/>
        <v>2.4682511602717098E-3</v>
      </c>
      <c r="BE136" s="13">
        <f t="shared" si="270"/>
        <v>4.7624649496782858E-3</v>
      </c>
      <c r="BF136" s="13">
        <f t="shared" si="271"/>
        <v>4.5945633009278975E-3</v>
      </c>
      <c r="BG136" s="13">
        <f t="shared" si="272"/>
        <v>2.9550540387927307E-3</v>
      </c>
      <c r="BH136" s="13">
        <f t="shared" si="273"/>
        <v>1.4254365105419834E-3</v>
      </c>
      <c r="BI136" s="13">
        <f t="shared" si="274"/>
        <v>5.5007298517389253E-4</v>
      </c>
      <c r="BJ136" s="14">
        <f t="shared" si="275"/>
        <v>0.34653429396474889</v>
      </c>
      <c r="BK136" s="14">
        <f t="shared" si="276"/>
        <v>0.20481228519490485</v>
      </c>
      <c r="BL136" s="14">
        <f t="shared" si="277"/>
        <v>0.41171901454185145</v>
      </c>
      <c r="BM136" s="14">
        <f t="shared" si="278"/>
        <v>0.76726331158586725</v>
      </c>
      <c r="BN136" s="14">
        <f t="shared" si="279"/>
        <v>0.22181895872908536</v>
      </c>
    </row>
    <row r="137" spans="1:66" x14ac:dyDescent="0.25">
      <c r="A137" t="s">
        <v>122</v>
      </c>
      <c r="B137" t="s">
        <v>139</v>
      </c>
      <c r="C137" t="s">
        <v>126</v>
      </c>
      <c r="D137" s="11">
        <v>44201</v>
      </c>
      <c r="E137" s="10">
        <f>VLOOKUP(A137,home!$A$2:$E$405,3,FALSE)</f>
        <v>1.2608999999999999</v>
      </c>
      <c r="F137" s="10">
        <f>VLOOKUP(B137,home!$B$2:$E$405,3,FALSE)</f>
        <v>0.93100000000000005</v>
      </c>
      <c r="G137" s="10">
        <f>VLOOKUP(C137,away!$B$2:$E$405,4,FALSE)</f>
        <v>0.62070000000000003</v>
      </c>
      <c r="H137" s="10">
        <f>VLOOKUP(A137,away!$A$2:$E$405,3,FALSE)</f>
        <v>1.0995999999999999</v>
      </c>
      <c r="I137" s="10">
        <f>VLOOKUP(C137,away!$B$2:$E$405,3,FALSE)</f>
        <v>0.94899999999999995</v>
      </c>
      <c r="J137" s="10">
        <f>VLOOKUP(B137,home!$B$2:$E$405,4,FALSE)</f>
        <v>0.67220000000000002</v>
      </c>
      <c r="K137" s="12">
        <f t="shared" si="224"/>
        <v>0.72863842653000011</v>
      </c>
      <c r="L137" s="12">
        <f t="shared" si="225"/>
        <v>0.70145441287999988</v>
      </c>
      <c r="M137" s="13">
        <f t="shared" si="226"/>
        <v>0.23928670597589424</v>
      </c>
      <c r="N137" s="13">
        <f t="shared" si="227"/>
        <v>0.17435348893182237</v>
      </c>
      <c r="O137" s="13">
        <f t="shared" si="228"/>
        <v>0.16784871585031008</v>
      </c>
      <c r="P137" s="13">
        <f t="shared" si="229"/>
        <v>0.12230102421225103</v>
      </c>
      <c r="Q137" s="13">
        <f t="shared" si="230"/>
        <v>6.3520325917649403E-2</v>
      </c>
      <c r="R137" s="13">
        <f t="shared" si="231"/>
        <v>5.8869111214720576E-2</v>
      </c>
      <c r="S137" s="13">
        <f t="shared" si="232"/>
        <v>1.5627216378740684E-2</v>
      </c>
      <c r="T137" s="13">
        <f t="shared" si="233"/>
        <v>4.4556612922511007E-2</v>
      </c>
      <c r="U137" s="13">
        <f t="shared" si="234"/>
        <v>4.2894296566713591E-2</v>
      </c>
      <c r="V137" s="13">
        <f t="shared" si="235"/>
        <v>8.8746378343818565E-4</v>
      </c>
      <c r="W137" s="13">
        <f t="shared" si="236"/>
        <v>1.5427783443102949E-2</v>
      </c>
      <c r="X137" s="13">
        <f t="shared" si="237"/>
        <v>1.0821886777121564E-2</v>
      </c>
      <c r="Y137" s="13">
        <f t="shared" si="238"/>
        <v>3.7955301177498195E-3</v>
      </c>
      <c r="Z137" s="13">
        <f t="shared" si="239"/>
        <v>1.3764665947963084E-2</v>
      </c>
      <c r="AA137" s="13">
        <f t="shared" si="240"/>
        <v>1.0029464538034895E-2</v>
      </c>
      <c r="AB137" s="13">
        <f t="shared" si="241"/>
        <v>3.6539266299660889E-3</v>
      </c>
      <c r="AC137" s="13">
        <f t="shared" si="242"/>
        <v>2.8349289512113423E-5</v>
      </c>
      <c r="AD137" s="13">
        <f t="shared" si="243"/>
        <v>2.8103189632070298E-3</v>
      </c>
      <c r="AE137" s="13">
        <f t="shared" si="244"/>
        <v>1.9713106383419171E-3</v>
      </c>
      <c r="AF137" s="13">
        <f t="shared" si="245"/>
        <v>6.9139227321111355E-4</v>
      </c>
      <c r="AG137" s="13">
        <f t="shared" si="246"/>
        <v>1.6166005369169006E-4</v>
      </c>
      <c r="AH137" s="13">
        <f t="shared" si="247"/>
        <v>2.4138214177544422E-3</v>
      </c>
      <c r="AI137" s="13">
        <f t="shared" si="248"/>
        <v>1.758803039757011E-3</v>
      </c>
      <c r="AJ137" s="13">
        <f t="shared" si="249"/>
        <v>6.4076573973236473E-4</v>
      </c>
      <c r="AK137" s="13">
        <f t="shared" si="250"/>
        <v>1.5562884679097392E-4</v>
      </c>
      <c r="AL137" s="13">
        <f t="shared" si="251"/>
        <v>5.7958040399793535E-7</v>
      </c>
      <c r="AM137" s="13">
        <f t="shared" si="252"/>
        <v>4.0954127747971843E-4</v>
      </c>
      <c r="AN137" s="13">
        <f t="shared" si="253"/>
        <v>2.8727453634466103E-4</v>
      </c>
      <c r="AO137" s="13">
        <f t="shared" si="254"/>
        <v>1.0075499561350918E-4</v>
      </c>
      <c r="AP137" s="13">
        <f t="shared" si="255"/>
        <v>2.3558345430933685E-5</v>
      </c>
      <c r="AQ137" s="13">
        <f t="shared" si="256"/>
        <v>4.131276340669953E-6</v>
      </c>
      <c r="AR137" s="13">
        <f t="shared" si="257"/>
        <v>3.3863713707762229E-4</v>
      </c>
      <c r="AS137" s="13">
        <f t="shared" si="258"/>
        <v>2.4674403072486267E-4</v>
      </c>
      <c r="AT137" s="13">
        <f t="shared" si="259"/>
        <v>8.9893591151516954E-5</v>
      </c>
      <c r="AU137" s="13">
        <f t="shared" si="260"/>
        <v>2.1833308270590819E-5</v>
      </c>
      <c r="AV137" s="13">
        <f t="shared" si="261"/>
        <v>3.9771468460569319E-6</v>
      </c>
      <c r="AW137" s="13">
        <f t="shared" si="262"/>
        <v>8.2285386864926872E-9</v>
      </c>
      <c r="AX137" s="13">
        <f t="shared" si="263"/>
        <v>4.9734585336984681E-5</v>
      </c>
      <c r="AY137" s="13">
        <f t="shared" si="264"/>
        <v>3.4886544357384843E-5</v>
      </c>
      <c r="AZ137" s="13">
        <f t="shared" si="265"/>
        <v>1.2235660244810726E-5</v>
      </c>
      <c r="BA137" s="13">
        <f t="shared" si="266"/>
        <v>2.8609192910742884E-6</v>
      </c>
      <c r="BB137" s="13">
        <f t="shared" si="267"/>
        <v>5.0170111540439504E-7</v>
      </c>
      <c r="BC137" s="13">
        <f t="shared" si="268"/>
        <v>7.0384092269446203E-8</v>
      </c>
      <c r="BD137" s="13">
        <f t="shared" si="269"/>
        <v>3.9589752361357923E-5</v>
      </c>
      <c r="BE137" s="13">
        <f t="shared" si="270"/>
        <v>2.8846614867292197E-5</v>
      </c>
      <c r="BF137" s="13">
        <f t="shared" si="271"/>
        <v>1.0509376033810344E-5</v>
      </c>
      <c r="BG137" s="13">
        <f t="shared" si="272"/>
        <v>2.552511739029221E-6</v>
      </c>
      <c r="BH137" s="13">
        <f t="shared" si="273"/>
        <v>4.649645343064014E-7</v>
      </c>
      <c r="BI137" s="13">
        <f t="shared" si="274"/>
        <v>6.7758205333854138E-8</v>
      </c>
      <c r="BJ137" s="14">
        <f t="shared" si="275"/>
        <v>0.31903586026405639</v>
      </c>
      <c r="BK137" s="14">
        <f t="shared" si="276"/>
        <v>0.37816622576459769</v>
      </c>
      <c r="BL137" s="14">
        <f t="shared" si="277"/>
        <v>0.28904765003559185</v>
      </c>
      <c r="BM137" s="14">
        <f t="shared" si="278"/>
        <v>0.1738001515937424</v>
      </c>
      <c r="BN137" s="14">
        <f t="shared" si="279"/>
        <v>0.82617937210264791</v>
      </c>
    </row>
    <row r="138" spans="1:66" x14ac:dyDescent="0.25">
      <c r="A138" t="s">
        <v>122</v>
      </c>
      <c r="B138" t="s">
        <v>141</v>
      </c>
      <c r="C138" t="s">
        <v>128</v>
      </c>
      <c r="D138" s="11">
        <v>44201</v>
      </c>
      <c r="E138" s="10">
        <f>VLOOKUP(A138,home!$A$2:$E$405,3,FALSE)</f>
        <v>1.2608999999999999</v>
      </c>
      <c r="F138" s="10">
        <f>VLOOKUP(B138,home!$B$2:$E$405,3,FALSE)</f>
        <v>0.89649999999999996</v>
      </c>
      <c r="G138" s="10">
        <f>VLOOKUP(C138,away!$B$2:$E$405,4,FALSE)</f>
        <v>1.2069000000000001</v>
      </c>
      <c r="H138" s="10">
        <f>VLOOKUP(A138,away!$A$2:$E$405,3,FALSE)</f>
        <v>1.0995999999999999</v>
      </c>
      <c r="I138" s="10">
        <f>VLOOKUP(C138,away!$B$2:$E$405,3,FALSE)</f>
        <v>1.028</v>
      </c>
      <c r="J138" s="10">
        <f>VLOOKUP(B138,home!$B$2:$E$405,4,FALSE)</f>
        <v>0.79079999999999995</v>
      </c>
      <c r="K138" s="12">
        <f t="shared" si="224"/>
        <v>1.3642759582649999</v>
      </c>
      <c r="L138" s="12">
        <f t="shared" si="225"/>
        <v>0.89391146303999991</v>
      </c>
      <c r="M138" s="13">
        <f t="shared" si="226"/>
        <v>0.10453979974256926</v>
      </c>
      <c r="N138" s="13">
        <f t="shared" si="227"/>
        <v>0.14262113547062488</v>
      </c>
      <c r="O138" s="13">
        <f t="shared" si="228"/>
        <v>9.3449325333788691E-2</v>
      </c>
      <c r="P138" s="13">
        <f t="shared" si="229"/>
        <v>0.12749066786897231</v>
      </c>
      <c r="Q138" s="13">
        <f t="shared" si="230"/>
        <v>9.7287293131514574E-2</v>
      </c>
      <c r="R138" s="13">
        <f t="shared" si="231"/>
        <v>4.1767711564613987E-2</v>
      </c>
      <c r="S138" s="13">
        <f t="shared" si="232"/>
        <v>3.8870053400001707E-2</v>
      </c>
      <c r="T138" s="13">
        <f t="shared" si="233"/>
        <v>8.6966226538393518E-2</v>
      </c>
      <c r="U138" s="13">
        <f t="shared" si="234"/>
        <v>5.6982684719349863E-2</v>
      </c>
      <c r="V138" s="13">
        <f t="shared" si="235"/>
        <v>5.2670732744551692E-3</v>
      </c>
      <c r="W138" s="13">
        <f t="shared" si="236"/>
        <v>4.4242238354668346E-2</v>
      </c>
      <c r="X138" s="13">
        <f t="shared" si="237"/>
        <v>3.9548644015785978E-2</v>
      </c>
      <c r="Y138" s="13">
        <f t="shared" si="238"/>
        <v>1.767649311669969E-2</v>
      </c>
      <c r="Z138" s="13">
        <f t="shared" si="239"/>
        <v>1.2445545384185604E-2</v>
      </c>
      <c r="AA138" s="13">
        <f t="shared" si="240"/>
        <v>1.6979158355140363E-2</v>
      </c>
      <c r="AB138" s="13">
        <f t="shared" si="241"/>
        <v>1.158212876774615E-2</v>
      </c>
      <c r="AC138" s="13">
        <f t="shared" si="242"/>
        <v>4.0146354015927962E-4</v>
      </c>
      <c r="AD138" s="13">
        <f t="shared" si="243"/>
        <v>1.5089655531775915E-2</v>
      </c>
      <c r="AE138" s="13">
        <f t="shared" si="244"/>
        <v>1.3488816053179436E-2</v>
      </c>
      <c r="AF138" s="13">
        <f t="shared" si="245"/>
        <v>6.0289036463875333E-3</v>
      </c>
      <c r="AG138" s="13">
        <f t="shared" si="246"/>
        <v>1.7964353596898234E-3</v>
      </c>
      <c r="AH138" s="13">
        <f t="shared" si="247"/>
        <v>2.7813039206770179E-3</v>
      </c>
      <c r="AI138" s="13">
        <f t="shared" si="248"/>
        <v>3.7944660716078397E-3</v>
      </c>
      <c r="AJ138" s="13">
        <f t="shared" si="249"/>
        <v>2.5883494179734078E-3</v>
      </c>
      <c r="AK138" s="13">
        <f t="shared" si="250"/>
        <v>1.1770742941767758E-3</v>
      </c>
      <c r="AL138" s="13">
        <f t="shared" si="251"/>
        <v>1.9584064628394945E-5</v>
      </c>
      <c r="AM138" s="13">
        <f t="shared" si="252"/>
        <v>4.1172908521004683E-3</v>
      </c>
      <c r="AN138" s="13">
        <f t="shared" si="253"/>
        <v>3.6804934893623371E-3</v>
      </c>
      <c r="AO138" s="13">
        <f t="shared" si="254"/>
        <v>1.6450176598925405E-3</v>
      </c>
      <c r="AP138" s="13">
        <f t="shared" si="255"/>
        <v>4.9016671436039256E-4</v>
      </c>
      <c r="AQ138" s="13">
        <f t="shared" si="256"/>
        <v>1.0954141119185207E-4</v>
      </c>
      <c r="AR138" s="13">
        <f t="shared" si="257"/>
        <v>4.9724789137825629E-4</v>
      </c>
      <c r="AS138" s="13">
        <f t="shared" si="258"/>
        <v>6.7838334350532115E-4</v>
      </c>
      <c r="AT138" s="13">
        <f t="shared" si="259"/>
        <v>4.6275104301586839E-4</v>
      </c>
      <c r="AU138" s="13">
        <f t="shared" si="260"/>
        <v>2.1044004088286743E-4</v>
      </c>
      <c r="AV138" s="13">
        <f t="shared" si="261"/>
        <v>7.1774572108199893E-5</v>
      </c>
      <c r="AW138" s="13">
        <f t="shared" si="262"/>
        <v>6.6343299266870319E-7</v>
      </c>
      <c r="AX138" s="13">
        <f t="shared" si="263"/>
        <v>9.3618682045084722E-4</v>
      </c>
      <c r="AY138" s="13">
        <f t="shared" si="264"/>
        <v>8.3686813034798246E-4</v>
      </c>
      <c r="AZ138" s="13">
        <f t="shared" si="265"/>
        <v>3.7404300738545716E-4</v>
      </c>
      <c r="BA138" s="13">
        <f t="shared" si="266"/>
        <v>1.1145377732393851E-4</v>
      </c>
      <c r="BB138" s="13">
        <f t="shared" si="267"/>
        <v>2.4907452287244058E-5</v>
      </c>
      <c r="BC138" s="13">
        <f t="shared" si="268"/>
        <v>4.4530114229378668E-6</v>
      </c>
      <c r="BD138" s="13">
        <f t="shared" si="269"/>
        <v>7.4082598345915309E-5</v>
      </c>
      <c r="BE138" s="13">
        <f t="shared" si="270"/>
        <v>1.0106910784913471E-4</v>
      </c>
      <c r="BF138" s="13">
        <f t="shared" si="271"/>
        <v>6.8943076980933449E-5</v>
      </c>
      <c r="BG138" s="13">
        <f t="shared" si="272"/>
        <v>3.135246080463356E-5</v>
      </c>
      <c r="BH138" s="13">
        <f t="shared" si="273"/>
        <v>1.069335212705182E-5</v>
      </c>
      <c r="BI138" s="13">
        <f t="shared" si="274"/>
        <v>2.9177366440397385E-6</v>
      </c>
      <c r="BJ138" s="14">
        <f t="shared" si="275"/>
        <v>0.47707626354484567</v>
      </c>
      <c r="BK138" s="14">
        <f t="shared" si="276"/>
        <v>0.27742551002113414</v>
      </c>
      <c r="BL138" s="14">
        <f t="shared" si="277"/>
        <v>0.23331185766871623</v>
      </c>
      <c r="BM138" s="14">
        <f t="shared" si="278"/>
        <v>0.39226703880944264</v>
      </c>
      <c r="BN138" s="14">
        <f t="shared" si="279"/>
        <v>0.60715593311208371</v>
      </c>
    </row>
    <row r="139" spans="1:66" x14ac:dyDescent="0.25">
      <c r="A139" t="s">
        <v>122</v>
      </c>
      <c r="B139" t="s">
        <v>143</v>
      </c>
      <c r="C139" t="s">
        <v>138</v>
      </c>
      <c r="D139" s="11">
        <v>44201</v>
      </c>
      <c r="E139" s="10">
        <f>VLOOKUP(A139,home!$A$2:$E$405,3,FALSE)</f>
        <v>1.2608999999999999</v>
      </c>
      <c r="F139" s="10">
        <f>VLOOKUP(B139,home!$B$2:$E$405,3,FALSE)</f>
        <v>0.68959999999999999</v>
      </c>
      <c r="G139" s="10">
        <f>VLOOKUP(C139,away!$B$2:$E$405,4,FALSE)</f>
        <v>1.0689</v>
      </c>
      <c r="H139" s="10">
        <f>VLOOKUP(A139,away!$A$2:$E$405,3,FALSE)</f>
        <v>1.0995999999999999</v>
      </c>
      <c r="I139" s="10">
        <f>VLOOKUP(C139,away!$B$2:$E$405,3,FALSE)</f>
        <v>1.2257</v>
      </c>
      <c r="J139" s="10">
        <f>VLOOKUP(B139,home!$B$2:$E$405,4,FALSE)</f>
        <v>1.0676000000000001</v>
      </c>
      <c r="K139" s="12">
        <f t="shared" si="224"/>
        <v>0.92942633649599993</v>
      </c>
      <c r="L139" s="12">
        <f t="shared" si="225"/>
        <v>1.4388896290720001</v>
      </c>
      <c r="M139" s="13">
        <f t="shared" si="226"/>
        <v>9.3638283668638772E-2</v>
      </c>
      <c r="N139" s="13">
        <f t="shared" si="227"/>
        <v>8.7029886945916138E-2</v>
      </c>
      <c r="O139" s="13">
        <f t="shared" si="228"/>
        <v>0.13473515525490637</v>
      </c>
      <c r="P139" s="13">
        <f t="shared" si="229"/>
        <v>0.12522640174578739</v>
      </c>
      <c r="Q139" s="13">
        <f t="shared" si="230"/>
        <v>4.044393449490194E-2</v>
      </c>
      <c r="R139" s="13">
        <f t="shared" si="231"/>
        <v>9.6934508783845297E-2</v>
      </c>
      <c r="S139" s="13">
        <f t="shared" si="232"/>
        <v>4.1867629028983964E-2</v>
      </c>
      <c r="T139" s="13">
        <f t="shared" si="233"/>
        <v>5.8194357903581725E-2</v>
      </c>
      <c r="U139" s="13">
        <f t="shared" si="234"/>
        <v>9.0093485379008645E-2</v>
      </c>
      <c r="V139" s="13">
        <f t="shared" si="235"/>
        <v>6.2212594719870213E-3</v>
      </c>
      <c r="W139" s="13">
        <f t="shared" si="236"/>
        <v>1.2529885957026973E-2</v>
      </c>
      <c r="X139" s="13">
        <f t="shared" si="237"/>
        <v>1.8029122957021006E-2</v>
      </c>
      <c r="Y139" s="13">
        <f t="shared" si="238"/>
        <v>1.2970959022060718E-2</v>
      </c>
      <c r="Z139" s="13">
        <f t="shared" si="239"/>
        <v>4.6492686462754576E-2</v>
      </c>
      <c r="AA139" s="13">
        <f t="shared" si="240"/>
        <v>4.3211527252935152E-2</v>
      </c>
      <c r="AB139" s="13">
        <f t="shared" si="241"/>
        <v>2.0080965734546284E-2</v>
      </c>
      <c r="AC139" s="13">
        <f t="shared" si="242"/>
        <v>5.1999694160933434E-4</v>
      </c>
      <c r="AD139" s="13">
        <f t="shared" si="243"/>
        <v>2.9114015004380635E-3</v>
      </c>
      <c r="AE139" s="13">
        <f t="shared" si="244"/>
        <v>4.1891854250449903E-3</v>
      </c>
      <c r="AF139" s="13">
        <f t="shared" si="245"/>
        <v>3.0138877311784076E-3</v>
      </c>
      <c r="AG139" s="13">
        <f t="shared" si="246"/>
        <v>1.4455505998599838E-3</v>
      </c>
      <c r="AH139" s="13">
        <f t="shared" si="247"/>
        <v>1.6724461094738418E-2</v>
      </c>
      <c r="AI139" s="13">
        <f t="shared" si="248"/>
        <v>1.5544154605152606E-2</v>
      </c>
      <c r="AJ139" s="13">
        <f t="shared" si="249"/>
        <v>7.223573334297205E-3</v>
      </c>
      <c r="AK139" s="13">
        <f t="shared" si="250"/>
        <v>2.2379264335020159E-3</v>
      </c>
      <c r="AL139" s="13">
        <f t="shared" si="251"/>
        <v>2.7816548260104579E-5</v>
      </c>
      <c r="AM139" s="13">
        <f t="shared" si="252"/>
        <v>5.4118664612422143E-4</v>
      </c>
      <c r="AN139" s="13">
        <f t="shared" si="253"/>
        <v>7.7870785250040079E-4</v>
      </c>
      <c r="AO139" s="13">
        <f t="shared" si="254"/>
        <v>5.6023732651987776E-4</v>
      </c>
      <c r="AP139" s="13">
        <f t="shared" si="255"/>
        <v>2.6870655964949207E-4</v>
      </c>
      <c r="AQ139" s="13">
        <f t="shared" si="256"/>
        <v>9.6659770485817628E-5</v>
      </c>
      <c r="AR139" s="13">
        <f t="shared" si="257"/>
        <v>4.8129307242074544E-3</v>
      </c>
      <c r="AS139" s="13">
        <f t="shared" si="258"/>
        <v>4.4732645708091745E-3</v>
      </c>
      <c r="AT139" s="13">
        <f t="shared" si="259"/>
        <v>2.0787849511122608E-3</v>
      </c>
      <c r="AU139" s="13">
        <f t="shared" si="260"/>
        <v>6.4402582715842845E-4</v>
      </c>
      <c r="AV139" s="13">
        <f t="shared" si="261"/>
        <v>1.4964364128616605E-4</v>
      </c>
      <c r="AW139" s="13">
        <f t="shared" si="262"/>
        <v>1.0333398878484275E-6</v>
      </c>
      <c r="AX139" s="13">
        <f t="shared" si="263"/>
        <v>8.3832186977965357E-5</v>
      </c>
      <c r="AY139" s="13">
        <f t="shared" si="264"/>
        <v>1.2062526442501914E-4</v>
      </c>
      <c r="AZ139" s="13">
        <f t="shared" si="265"/>
        <v>8.678322099261387E-5</v>
      </c>
      <c r="BA139" s="13">
        <f t="shared" si="266"/>
        <v>4.1623825554578533E-5</v>
      </c>
      <c r="BB139" s="13">
        <f t="shared" si="267"/>
        <v>1.4973022728196274E-5</v>
      </c>
      <c r="BC139" s="13">
        <f t="shared" si="268"/>
        <v>4.3089054238921953E-6</v>
      </c>
      <c r="BD139" s="13">
        <f t="shared" si="269"/>
        <v>1.1542126840840153E-3</v>
      </c>
      <c r="BE139" s="13">
        <f t="shared" si="270"/>
        <v>1.0727556665054211E-3</v>
      </c>
      <c r="BF139" s="13">
        <f t="shared" si="271"/>
        <v>4.9852368453772897E-4</v>
      </c>
      <c r="BG139" s="13">
        <f t="shared" si="272"/>
        <v>1.5444701392546304E-4</v>
      </c>
      <c r="BH139" s="13">
        <f t="shared" si="273"/>
        <v>3.588678058387245E-5</v>
      </c>
      <c r="BI139" s="13">
        <f t="shared" si="274"/>
        <v>6.6708238013408715E-6</v>
      </c>
      <c r="BJ139" s="14">
        <f t="shared" si="275"/>
        <v>0.24335581711841206</v>
      </c>
      <c r="BK139" s="14">
        <f t="shared" si="276"/>
        <v>0.2676220126696916</v>
      </c>
      <c r="BL139" s="14">
        <f t="shared" si="277"/>
        <v>0.44186690424094327</v>
      </c>
      <c r="BM139" s="14">
        <f t="shared" si="278"/>
        <v>0.42120965767326829</v>
      </c>
      <c r="BN139" s="14">
        <f t="shared" si="279"/>
        <v>0.57800817089399592</v>
      </c>
    </row>
    <row r="140" spans="1:66" x14ac:dyDescent="0.25">
      <c r="A140" t="s">
        <v>145</v>
      </c>
      <c r="B140" t="s">
        <v>349</v>
      </c>
      <c r="C140" t="s">
        <v>404</v>
      </c>
      <c r="D140" s="11">
        <v>44201</v>
      </c>
      <c r="E140" s="10">
        <f>VLOOKUP(A140,home!$A$2:$E$405,3,FALSE)</f>
        <v>1.4149</v>
      </c>
      <c r="F140" s="10">
        <f>VLOOKUP(B140,home!$B$2:$E$405,3,FALSE)</f>
        <v>0.7853</v>
      </c>
      <c r="G140" s="10">
        <f>VLOOKUP(C140,away!$B$2:$E$405,4,FALSE)</f>
        <v>0.78120000000000001</v>
      </c>
      <c r="H140" s="10">
        <f>VLOOKUP(A140,away!$A$2:$E$405,3,FALSE)</f>
        <v>1.2471000000000001</v>
      </c>
      <c r="I140" s="10">
        <f>VLOOKUP(C140,away!$B$2:$E$405,3,FALSE)</f>
        <v>1.0128999999999999</v>
      </c>
      <c r="J140" s="10">
        <f>VLOOKUP(B140,home!$B$2:$E$405,4,FALSE)</f>
        <v>1.0690999999999999</v>
      </c>
      <c r="K140" s="12">
        <f t="shared" si="224"/>
        <v>0.86800770176399999</v>
      </c>
      <c r="L140" s="12">
        <f t="shared" si="225"/>
        <v>1.3504738524689999</v>
      </c>
      <c r="M140" s="13">
        <f t="shared" si="226"/>
        <v>0.10877415113870102</v>
      </c>
      <c r="N140" s="13">
        <f t="shared" si="227"/>
        <v>9.441680094123385E-2</v>
      </c>
      <c r="O140" s="13">
        <f t="shared" si="228"/>
        <v>0.14689664693732682</v>
      </c>
      <c r="P140" s="13">
        <f t="shared" si="229"/>
        <v>0.12750742090490677</v>
      </c>
      <c r="Q140" s="13">
        <f t="shared" si="230"/>
        <v>4.0977255196454732E-2</v>
      </c>
      <c r="R140" s="13">
        <f t="shared" si="231"/>
        <v>9.9190040352115164E-2</v>
      </c>
      <c r="S140" s="13">
        <f t="shared" si="232"/>
        <v>3.7366741582496567E-2</v>
      </c>
      <c r="T140" s="13">
        <f t="shared" si="233"/>
        <v>5.5338711688761567E-2</v>
      </c>
      <c r="U140" s="13">
        <f t="shared" si="234"/>
        <v>8.6097718963917894E-2</v>
      </c>
      <c r="V140" s="13">
        <f t="shared" si="235"/>
        <v>4.8669006141285193E-3</v>
      </c>
      <c r="W140" s="13">
        <f t="shared" si="236"/>
        <v>1.1856191035890536E-2</v>
      </c>
      <c r="X140" s="13">
        <f t="shared" si="237"/>
        <v>1.6011475983847511E-2</v>
      </c>
      <c r="Y140" s="13">
        <f t="shared" si="238"/>
        <v>1.0811539827810714E-2</v>
      </c>
      <c r="Z140" s="13">
        <f t="shared" si="239"/>
        <v>4.4651185306958829E-2</v>
      </c>
      <c r="AA140" s="13">
        <f t="shared" si="240"/>
        <v>3.8757572739331815E-2</v>
      </c>
      <c r="AB140" s="13">
        <f t="shared" si="241"/>
        <v>1.6820935819709233E-2</v>
      </c>
      <c r="AC140" s="13">
        <f t="shared" si="242"/>
        <v>3.5656790848954376E-4</v>
      </c>
      <c r="AD140" s="13">
        <f t="shared" si="243"/>
        <v>2.5728162831845699E-3</v>
      </c>
      <c r="AE140" s="13">
        <f t="shared" si="244"/>
        <v>3.4745211176472396E-3</v>
      </c>
      <c r="AF140" s="13">
        <f t="shared" si="245"/>
        <v>2.346124959616982E-3</v>
      </c>
      <c r="AG140" s="13">
        <f t="shared" si="246"/>
        <v>1.0561268041958739E-3</v>
      </c>
      <c r="AH140" s="13">
        <f t="shared" si="247"/>
        <v>1.5075064559698974E-2</v>
      </c>
      <c r="AI140" s="13">
        <f t="shared" si="248"/>
        <v>1.3085272142408231E-2</v>
      </c>
      <c r="AJ140" s="13">
        <f t="shared" si="249"/>
        <v>5.6790584996441306E-3</v>
      </c>
      <c r="AK140" s="13">
        <f t="shared" si="250"/>
        <v>1.6431555054864709E-3</v>
      </c>
      <c r="AL140" s="13">
        <f t="shared" si="251"/>
        <v>1.6719065665144926E-5</v>
      </c>
      <c r="AM140" s="13">
        <f t="shared" si="252"/>
        <v>4.4664486980560704E-4</v>
      </c>
      <c r="AN140" s="13">
        <f t="shared" si="253"/>
        <v>6.03182218011893E-4</v>
      </c>
      <c r="AO140" s="13">
        <f t="shared" si="254"/>
        <v>4.0729090684965883E-4</v>
      </c>
      <c r="AP140" s="13">
        <f t="shared" si="255"/>
        <v>1.8334524001628372E-4</v>
      </c>
      <c r="AQ140" s="13">
        <f t="shared" si="256"/>
        <v>6.1900738154161032E-5</v>
      </c>
      <c r="AR140" s="13">
        <f t="shared" si="257"/>
        <v>4.071696102431111E-3</v>
      </c>
      <c r="AS140" s="13">
        <f t="shared" si="258"/>
        <v>3.5342635761526644E-3</v>
      </c>
      <c r="AT140" s="13">
        <f t="shared" si="259"/>
        <v>1.5338840020822451E-3</v>
      </c>
      <c r="AU140" s="13">
        <f t="shared" si="260"/>
        <v>4.4380770913999206E-4</v>
      </c>
      <c r="AV140" s="13">
        <f t="shared" si="261"/>
        <v>9.6307127408937551E-5</v>
      </c>
      <c r="AW140" s="13">
        <f t="shared" si="262"/>
        <v>5.4440143498800818E-7</v>
      </c>
      <c r="AX140" s="13">
        <f t="shared" si="263"/>
        <v>6.4615197824107658E-5</v>
      </c>
      <c r="AY140" s="13">
        <f t="shared" si="264"/>
        <v>8.7261135133569201E-5</v>
      </c>
      <c r="AZ140" s="13">
        <f t="shared" si="265"/>
        <v>5.892194066732462E-5</v>
      </c>
      <c r="BA140" s="13">
        <f t="shared" si="266"/>
        <v>2.652418006931723E-5</v>
      </c>
      <c r="BB140" s="13">
        <f t="shared" si="267"/>
        <v>8.9550529104480767E-6</v>
      </c>
      <c r="BC140" s="13">
        <f t="shared" si="268"/>
        <v>2.4187129606073076E-6</v>
      </c>
      <c r="BD140" s="13">
        <f t="shared" si="269"/>
        <v>9.1645318692219161E-4</v>
      </c>
      <c r="BE140" s="13">
        <f t="shared" si="270"/>
        <v>7.9548842455462497E-4</v>
      </c>
      <c r="BF140" s="13">
        <f t="shared" si="271"/>
        <v>3.4524503958876254E-4</v>
      </c>
      <c r="BG140" s="13">
        <f t="shared" si="272"/>
        <v>9.9891784452954332E-5</v>
      </c>
      <c r="BH140" s="13">
        <f t="shared" si="273"/>
        <v>2.1676709562028438E-5</v>
      </c>
      <c r="BI140" s="13">
        <f t="shared" si="274"/>
        <v>3.7631101697484057E-6</v>
      </c>
      <c r="BJ140" s="14">
        <f t="shared" si="275"/>
        <v>0.2408126240310465</v>
      </c>
      <c r="BK140" s="14">
        <f t="shared" si="276"/>
        <v>0.27897576234952115</v>
      </c>
      <c r="BL140" s="14">
        <f t="shared" si="277"/>
        <v>0.43510794229210409</v>
      </c>
      <c r="BM140" s="14">
        <f t="shared" si="278"/>
        <v>0.38169848177519355</v>
      </c>
      <c r="BN140" s="14">
        <f t="shared" si="279"/>
        <v>0.61776231547073845</v>
      </c>
    </row>
    <row r="141" spans="1:66" x14ac:dyDescent="0.25">
      <c r="A141" t="s">
        <v>145</v>
      </c>
      <c r="B141" t="s">
        <v>355</v>
      </c>
      <c r="C141" t="s">
        <v>371</v>
      </c>
      <c r="D141" s="11">
        <v>44201</v>
      </c>
      <c r="E141" s="10">
        <f>VLOOKUP(A141,home!$A$2:$E$405,3,FALSE)</f>
        <v>1.4149</v>
      </c>
      <c r="F141" s="10">
        <f>VLOOKUP(B141,home!$B$2:$E$405,3,FALSE)</f>
        <v>0.44640000000000002</v>
      </c>
      <c r="G141" s="10">
        <f>VLOOKUP(C141,away!$B$2:$E$405,4,FALSE)</f>
        <v>0.81279999999999997</v>
      </c>
      <c r="H141" s="10">
        <f>VLOOKUP(A141,away!$A$2:$E$405,3,FALSE)</f>
        <v>1.2471000000000001</v>
      </c>
      <c r="I141" s="10">
        <f>VLOOKUP(C141,away!$B$2:$E$405,3,FALSE)</f>
        <v>1.0023</v>
      </c>
      <c r="J141" s="10">
        <f>VLOOKUP(B141,home!$B$2:$E$405,4,FALSE)</f>
        <v>1.6458999999999999</v>
      </c>
      <c r="K141" s="12">
        <f t="shared" si="224"/>
        <v>0.51337371340800009</v>
      </c>
      <c r="L141" s="12">
        <f t="shared" si="225"/>
        <v>2.0573228743469998</v>
      </c>
      <c r="M141" s="13">
        <f t="shared" si="226"/>
        <v>7.6482250264679683E-2</v>
      </c>
      <c r="N141" s="13">
        <f t="shared" si="227"/>
        <v>3.9263976828178601E-2</v>
      </c>
      <c r="O141" s="13">
        <f t="shared" si="228"/>
        <v>0.15734868295105739</v>
      </c>
      <c r="P141" s="13">
        <f t="shared" si="229"/>
        <v>8.0778677666442394E-2</v>
      </c>
      <c r="Q141" s="13">
        <f t="shared" si="230"/>
        <v>1.007854679372386E-2</v>
      </c>
      <c r="R141" s="13">
        <f t="shared" si="231"/>
        <v>0.1618585223417921</v>
      </c>
      <c r="S141" s="13">
        <f t="shared" si="232"/>
        <v>2.1329114738901735E-2</v>
      </c>
      <c r="T141" s="13">
        <f t="shared" si="233"/>
        <v>2.073482485890471E-2</v>
      </c>
      <c r="U141" s="13">
        <f t="shared" si="234"/>
        <v>8.3093910661337547E-2</v>
      </c>
      <c r="V141" s="13">
        <f t="shared" si="235"/>
        <v>2.5030320084315771E-3</v>
      </c>
      <c r="W141" s="13">
        <f t="shared" si="236"/>
        <v>1.7246869977501041E-3</v>
      </c>
      <c r="X141" s="13">
        <f t="shared" si="237"/>
        <v>3.5482380115601417E-3</v>
      </c>
      <c r="Y141" s="13">
        <f t="shared" si="238"/>
        <v>3.6499356124050975E-3</v>
      </c>
      <c r="Z141" s="13">
        <f t="shared" si="239"/>
        <v>0.11099841347392458</v>
      </c>
      <c r="AA141" s="13">
        <f t="shared" si="240"/>
        <v>5.6983667707505251E-2</v>
      </c>
      <c r="AB141" s="13">
        <f t="shared" si="241"/>
        <v>1.4626958547304756E-2</v>
      </c>
      <c r="AC141" s="13">
        <f t="shared" si="242"/>
        <v>1.6522756513616253E-4</v>
      </c>
      <c r="AD141" s="13">
        <f t="shared" si="243"/>
        <v>2.2135224212536646E-4</v>
      </c>
      <c r="AE141" s="13">
        <f t="shared" si="244"/>
        <v>4.5539303101251196E-4</v>
      </c>
      <c r="AF141" s="13">
        <f t="shared" si="245"/>
        <v>4.6844524976012681E-4</v>
      </c>
      <c r="AG141" s="13">
        <f t="shared" si="246"/>
        <v>3.2124770923690074E-4</v>
      </c>
      <c r="AH141" s="13">
        <f t="shared" si="247"/>
        <v>5.708989376403284E-2</v>
      </c>
      <c r="AI141" s="13">
        <f t="shared" si="248"/>
        <v>2.9308450759709764E-2</v>
      </c>
      <c r="AJ141" s="13">
        <f t="shared" si="249"/>
        <v>7.5230941003738621E-3</v>
      </c>
      <c r="AK141" s="13">
        <f t="shared" si="250"/>
        <v>1.2873862515422494E-3</v>
      </c>
      <c r="AL141" s="13">
        <f t="shared" si="251"/>
        <v>6.9803721410163094E-6</v>
      </c>
      <c r="AM141" s="13">
        <f t="shared" si="252"/>
        <v>2.2727284502217227E-5</v>
      </c>
      <c r="AN141" s="13">
        <f t="shared" si="253"/>
        <v>4.675736227820357E-5</v>
      </c>
      <c r="AO141" s="13">
        <f t="shared" si="254"/>
        <v>4.8097495479538878E-5</v>
      </c>
      <c r="AP141" s="13">
        <f t="shared" si="255"/>
        <v>3.298402588295225E-5</v>
      </c>
      <c r="AQ141" s="13">
        <f t="shared" si="256"/>
        <v>1.6964697734262795E-5</v>
      </c>
      <c r="AR141" s="13">
        <f t="shared" si="257"/>
        <v>2.3490468866956965E-2</v>
      </c>
      <c r="AS141" s="13">
        <f t="shared" si="258"/>
        <v>1.2059389231924712E-2</v>
      </c>
      <c r="AT141" s="13">
        <f t="shared" si="259"/>
        <v>3.0954867157128199E-3</v>
      </c>
      <c r="AU141" s="13">
        <f t="shared" si="260"/>
        <v>5.2971383668354169E-4</v>
      </c>
      <c r="AV141" s="13">
        <f t="shared" si="261"/>
        <v>6.7985289845457159E-5</v>
      </c>
      <c r="AW141" s="13">
        <f t="shared" si="262"/>
        <v>2.0479160895342844E-7</v>
      </c>
      <c r="AX141" s="13">
        <f t="shared" si="263"/>
        <v>1.9445984067638911E-6</v>
      </c>
      <c r="AY141" s="13">
        <f t="shared" si="264"/>
        <v>4.0006667836540847E-6</v>
      </c>
      <c r="AZ141" s="13">
        <f t="shared" si="265"/>
        <v>4.115331643325895E-6</v>
      </c>
      <c r="BA141" s="13">
        <f t="shared" si="266"/>
        <v>2.8221886417794639E-6</v>
      </c>
      <c r="BB141" s="13">
        <f t="shared" si="267"/>
        <v>1.451538312113796E-6</v>
      </c>
      <c r="BC141" s="13">
        <f t="shared" si="268"/>
        <v>5.9725659450054911E-7</v>
      </c>
      <c r="BD141" s="13">
        <f t="shared" si="269"/>
        <v>8.0545798215211056E-3</v>
      </c>
      <c r="BE141" s="13">
        <f t="shared" si="270"/>
        <v>4.1350095529154359E-3</v>
      </c>
      <c r="BF141" s="13">
        <f t="shared" si="271"/>
        <v>1.061402604578876E-3</v>
      </c>
      <c r="BG141" s="13">
        <f t="shared" si="272"/>
        <v>1.8163206551119362E-4</v>
      </c>
      <c r="BH141" s="13">
        <f t="shared" si="273"/>
        <v>2.3311281986361647E-5</v>
      </c>
      <c r="BI141" s="13">
        <f t="shared" si="274"/>
        <v>2.3934798795279002E-6</v>
      </c>
      <c r="BJ141" s="14">
        <f t="shared" si="275"/>
        <v>8.0649109780916731E-2</v>
      </c>
      <c r="BK141" s="14">
        <f t="shared" si="276"/>
        <v>0.18126928328251621</v>
      </c>
      <c r="BL141" s="14">
        <f t="shared" si="277"/>
        <v>0.62182193983217171</v>
      </c>
      <c r="BM141" s="14">
        <f t="shared" si="278"/>
        <v>0.46892429364848059</v>
      </c>
      <c r="BN141" s="14">
        <f t="shared" si="279"/>
        <v>0.52581065684587402</v>
      </c>
    </row>
    <row r="142" spans="1:66" x14ac:dyDescent="0.25">
      <c r="A142" t="s">
        <v>145</v>
      </c>
      <c r="B142" t="s">
        <v>388</v>
      </c>
      <c r="C142" t="s">
        <v>423</v>
      </c>
      <c r="D142" s="11">
        <v>44201</v>
      </c>
      <c r="E142" s="10">
        <f>VLOOKUP(A142,home!$A$2:$E$405,3,FALSE)</f>
        <v>1.4149</v>
      </c>
      <c r="F142" s="10">
        <f>VLOOKUP(B142,home!$B$2:$E$405,3,FALSE)</f>
        <v>1.1308</v>
      </c>
      <c r="G142" s="10">
        <f>VLOOKUP(C142,away!$B$2:$E$405,4,FALSE)</f>
        <v>0.56540000000000001</v>
      </c>
      <c r="H142" s="10">
        <f>VLOOKUP(A142,away!$A$2:$E$405,3,FALSE)</f>
        <v>1.2471000000000001</v>
      </c>
      <c r="I142" s="10">
        <f>VLOOKUP(C142,away!$B$2:$E$405,3,FALSE)</f>
        <v>1.4834000000000001</v>
      </c>
      <c r="J142" s="10">
        <f>VLOOKUP(B142,home!$B$2:$E$405,4,FALSE)</f>
        <v>1.1226</v>
      </c>
      <c r="K142" s="12">
        <f t="shared" si="224"/>
        <v>0.90462242736800003</v>
      </c>
      <c r="L142" s="12">
        <f t="shared" si="225"/>
        <v>2.0767517819640005</v>
      </c>
      <c r="M142" s="13">
        <f t="shared" si="226"/>
        <v>5.0723081816537445E-2</v>
      </c>
      <c r="N142" s="13">
        <f t="shared" si="227"/>
        <v>4.5885237396461762E-2</v>
      </c>
      <c r="O142" s="13">
        <f t="shared" si="228"/>
        <v>0.10533925054919992</v>
      </c>
      <c r="P142" s="13">
        <f t="shared" si="229"/>
        <v>9.5292248528943149E-2</v>
      </c>
      <c r="Q142" s="13">
        <f t="shared" si="230"/>
        <v>2.0754407416972081E-2</v>
      </c>
      <c r="R142" s="13">
        <f t="shared" si="231"/>
        <v>0.10938173814440165</v>
      </c>
      <c r="S142" s="13">
        <f t="shared" si="232"/>
        <v>4.4755820745207973E-2</v>
      </c>
      <c r="T142" s="13">
        <f t="shared" si="233"/>
        <v>4.3101752586803634E-2</v>
      </c>
      <c r="U142" s="13">
        <f t="shared" si="234"/>
        <v>9.8949173469919577E-2</v>
      </c>
      <c r="V142" s="13">
        <f t="shared" si="235"/>
        <v>9.3424107720054272E-3</v>
      </c>
      <c r="W142" s="13">
        <f t="shared" si="236"/>
        <v>6.2583008053752375E-3</v>
      </c>
      <c r="X142" s="13">
        <f t="shared" si="237"/>
        <v>1.2996937349629763E-2</v>
      </c>
      <c r="Y142" s="13">
        <f t="shared" si="238"/>
        <v>1.3495706400459046E-2</v>
      </c>
      <c r="Z142" s="13">
        <f t="shared" si="239"/>
        <v>7.571957320190191E-2</v>
      </c>
      <c r="AA142" s="13">
        <f t="shared" si="240"/>
        <v>6.8497624109173469E-2</v>
      </c>
      <c r="AB142" s="13">
        <f t="shared" si="241"/>
        <v>3.0982243495290666E-2</v>
      </c>
      <c r="AC142" s="13">
        <f t="shared" si="242"/>
        <v>1.0969603202116091E-3</v>
      </c>
      <c r="AD142" s="13">
        <f t="shared" si="243"/>
        <v>1.4153498164394141E-3</v>
      </c>
      <c r="AE142" s="13">
        <f t="shared" si="244"/>
        <v>2.9393302533929741E-3</v>
      </c>
      <c r="AF142" s="13">
        <f t="shared" si="245"/>
        <v>3.0521296707572785E-3</v>
      </c>
      <c r="AG142" s="13">
        <f t="shared" si="246"/>
        <v>2.1128385775101249E-3</v>
      </c>
      <c r="AH142" s="13">
        <f t="shared" si="247"/>
        <v>3.9312689644150849E-2</v>
      </c>
      <c r="AI142" s="13">
        <f t="shared" si="248"/>
        <v>3.5563140732256575E-2</v>
      </c>
      <c r="AJ142" s="13">
        <f t="shared" si="249"/>
        <v>1.6085607347021868E-2</v>
      </c>
      <c r="AK142" s="13">
        <f t="shared" si="250"/>
        <v>4.8504670546504862E-3</v>
      </c>
      <c r="AL142" s="13">
        <f t="shared" si="251"/>
        <v>8.2433331506219938E-5</v>
      </c>
      <c r="AM142" s="13">
        <f t="shared" si="252"/>
        <v>2.5607143730445531E-4</v>
      </c>
      <c r="AN142" s="13">
        <f t="shared" si="253"/>
        <v>5.317968137321103E-4</v>
      </c>
      <c r="AO142" s="13">
        <f t="shared" si="254"/>
        <v>5.52204990280469E-4</v>
      </c>
      <c r="AP142" s="13">
        <f t="shared" si="255"/>
        <v>3.8226423252479244E-4</v>
      </c>
      <c r="AQ142" s="13">
        <f t="shared" si="256"/>
        <v>1.9846698151924094E-4</v>
      </c>
      <c r="AR142" s="13">
        <f t="shared" si="257"/>
        <v>1.6328539654457585E-2</v>
      </c>
      <c r="AS142" s="13">
        <f t="shared" si="258"/>
        <v>1.4771163177590063E-2</v>
      </c>
      <c r="AT142" s="13">
        <f t="shared" si="259"/>
        <v>6.6811627443801704E-3</v>
      </c>
      <c r="AU142" s="13">
        <f t="shared" si="260"/>
        <v>2.0146432198206135E-3</v>
      </c>
      <c r="AV142" s="13">
        <f t="shared" si="261"/>
        <v>4.5562285994865155E-4</v>
      </c>
      <c r="AW142" s="13">
        <f t="shared" si="262"/>
        <v>4.301820586758324E-6</v>
      </c>
      <c r="AX142" s="13">
        <f t="shared" si="263"/>
        <v>3.8607994198994803E-5</v>
      </c>
      <c r="AY142" s="13">
        <f t="shared" si="264"/>
        <v>8.0179220750818239E-5</v>
      </c>
      <c r="AZ142" s="13">
        <f t="shared" si="265"/>
        <v>8.32561697853734E-5</v>
      </c>
      <c r="BA142" s="13">
        <f t="shared" si="266"/>
        <v>5.7634132987090508E-5</v>
      </c>
      <c r="BB142" s="13">
        <f t="shared" si="267"/>
        <v>2.9922947095722603E-5</v>
      </c>
      <c r="BC142" s="13">
        <f t="shared" si="268"/>
        <v>1.2428506740531276E-5</v>
      </c>
      <c r="BD142" s="13">
        <f t="shared" si="269"/>
        <v>5.6517206373774441E-3</v>
      </c>
      <c r="BE142" s="13">
        <f t="shared" si="270"/>
        <v>5.1126732417902032E-3</v>
      </c>
      <c r="BF142" s="13">
        <f t="shared" si="271"/>
        <v>2.3125194391638375E-3</v>
      </c>
      <c r="BG142" s="13">
        <f t="shared" si="272"/>
        <v>6.9731898279735906E-4</v>
      </c>
      <c r="BH142" s="13">
        <f t="shared" si="273"/>
        <v>1.5770259771698289E-4</v>
      </c>
      <c r="BI142" s="13">
        <f t="shared" si="274"/>
        <v>2.8532261349795267E-5</v>
      </c>
      <c r="BJ142" s="14">
        <f t="shared" si="275"/>
        <v>0.15423482370072092</v>
      </c>
      <c r="BK142" s="14">
        <f t="shared" si="276"/>
        <v>0.20137313473516266</v>
      </c>
      <c r="BL142" s="14">
        <f t="shared" si="277"/>
        <v>0.56317353336245779</v>
      </c>
      <c r="BM142" s="14">
        <f t="shared" si="278"/>
        <v>0.56704922374756295</v>
      </c>
      <c r="BN142" s="14">
        <f t="shared" si="279"/>
        <v>0.42737596385251603</v>
      </c>
    </row>
    <row r="143" spans="1:66" x14ac:dyDescent="0.25">
      <c r="A143" t="s">
        <v>145</v>
      </c>
      <c r="B143" t="s">
        <v>391</v>
      </c>
      <c r="C143" t="s">
        <v>146</v>
      </c>
      <c r="D143" s="11">
        <v>44201</v>
      </c>
      <c r="E143" s="10">
        <f>VLOOKUP(A143,home!$A$2:$E$405,3,FALSE)</f>
        <v>1.4149</v>
      </c>
      <c r="F143" s="10">
        <f>VLOOKUP(B143,home!$B$2:$E$405,3,FALSE)</f>
        <v>0.88349999999999995</v>
      </c>
      <c r="G143" s="10">
        <f>VLOOKUP(C143,away!$B$2:$E$405,4,FALSE)</f>
        <v>0.90310000000000001</v>
      </c>
      <c r="H143" s="10">
        <f>VLOOKUP(A143,away!$A$2:$E$405,3,FALSE)</f>
        <v>1.2471000000000001</v>
      </c>
      <c r="I143" s="10">
        <f>VLOOKUP(C143,away!$B$2:$E$405,3,FALSE)</f>
        <v>1.2473000000000001</v>
      </c>
      <c r="J143" s="10">
        <f>VLOOKUP(B143,home!$B$2:$E$405,4,FALSE)</f>
        <v>1.3632</v>
      </c>
      <c r="K143" s="12">
        <f t="shared" si="224"/>
        <v>1.128932933865</v>
      </c>
      <c r="L143" s="12">
        <f t="shared" si="225"/>
        <v>2.1204682738560003</v>
      </c>
      <c r="M143" s="13">
        <f t="shared" si="226"/>
        <v>3.8797432480672273E-2</v>
      </c>
      <c r="N143" s="13">
        <f t="shared" si="227"/>
        <v>4.3799699276834587E-2</v>
      </c>
      <c r="O143" s="13">
        <f t="shared" si="228"/>
        <v>8.2268724682335842E-2</v>
      </c>
      <c r="P143" s="13">
        <f t="shared" si="229"/>
        <v>9.2875872720961331E-2</v>
      </c>
      <c r="Q143" s="13">
        <f t="shared" si="230"/>
        <v>2.4723461503500799E-2</v>
      </c>
      <c r="R143" s="13">
        <f t="shared" si="231"/>
        <v>8.7224110309743627E-2</v>
      </c>
      <c r="S143" s="13">
        <f t="shared" si="232"/>
        <v>5.5583109384734389E-2</v>
      </c>
      <c r="T143" s="13">
        <f t="shared" si="233"/>
        <v>5.2425315738073602E-2</v>
      </c>
      <c r="U143" s="13">
        <f t="shared" si="234"/>
        <v>9.8470170755743255E-2</v>
      </c>
      <c r="V143" s="13">
        <f t="shared" si="235"/>
        <v>1.4784282425629243E-2</v>
      </c>
      <c r="W143" s="13">
        <f t="shared" si="236"/>
        <v>9.3037099768151776E-3</v>
      </c>
      <c r="X143" s="13">
        <f t="shared" si="237"/>
        <v>1.9728221834994123E-2</v>
      </c>
      <c r="Y143" s="13">
        <f t="shared" si="238"/>
        <v>2.0916534250349131E-2</v>
      </c>
      <c r="Z143" s="13">
        <f t="shared" si="239"/>
        <v>6.1651986209042477E-2</v>
      </c>
      <c r="AA143" s="13">
        <f t="shared" si="240"/>
        <v>6.9600957669578842E-2</v>
      </c>
      <c r="AB143" s="13">
        <f t="shared" si="241"/>
        <v>3.9287406670865666E-2</v>
      </c>
      <c r="AC143" s="13">
        <f t="shared" si="242"/>
        <v>2.2119748734621917E-3</v>
      </c>
      <c r="AD143" s="13">
        <f t="shared" si="243"/>
        <v>2.6258161499887575E-3</v>
      </c>
      <c r="AE143" s="13">
        <f t="shared" si="244"/>
        <v>5.5679598390298681E-3</v>
      </c>
      <c r="AF143" s="13">
        <f t="shared" si="245"/>
        <v>5.9033410943836011E-3</v>
      </c>
      <c r="AG143" s="13">
        <f t="shared" si="246"/>
        <v>4.1726158334635952E-3</v>
      </c>
      <c r="AH143" s="13">
        <f t="shared" si="247"/>
        <v>3.268277019412056E-2</v>
      </c>
      <c r="AI143" s="13">
        <f t="shared" si="248"/>
        <v>3.6896655642084095E-2</v>
      </c>
      <c r="AJ143" s="13">
        <f t="shared" si="249"/>
        <v>2.0826924851912305E-2</v>
      </c>
      <c r="AK143" s="13">
        <f t="shared" si="250"/>
        <v>7.8374004588184099E-3</v>
      </c>
      <c r="AL143" s="13">
        <f t="shared" si="251"/>
        <v>2.1180689924466794E-4</v>
      </c>
      <c r="AM143" s="13">
        <f t="shared" si="252"/>
        <v>5.9287406599938127E-4</v>
      </c>
      <c r="AN143" s="13">
        <f t="shared" si="253"/>
        <v>1.2571706473436962E-3</v>
      </c>
      <c r="AO143" s="13">
        <f t="shared" si="254"/>
        <v>1.3328952362576592E-3</v>
      </c>
      <c r="AP143" s="13">
        <f t="shared" si="255"/>
        <v>9.4212068695272155E-4</v>
      </c>
      <c r="AQ143" s="13">
        <f t="shared" si="256"/>
        <v>4.9943425670666665E-4</v>
      </c>
      <c r="AR143" s="13">
        <f t="shared" si="257"/>
        <v>1.3860555459671827E-2</v>
      </c>
      <c r="AS143" s="13">
        <f t="shared" si="258"/>
        <v>1.564763754008586E-2</v>
      </c>
      <c r="AT143" s="13">
        <f t="shared" si="259"/>
        <v>8.832566678092622E-3</v>
      </c>
      <c r="AU143" s="13">
        <f t="shared" si="260"/>
        <v>3.3237918044857788E-3</v>
      </c>
      <c r="AV143" s="13">
        <f t="shared" si="261"/>
        <v>9.3808450834864329E-4</v>
      </c>
      <c r="AW143" s="13">
        <f t="shared" si="262"/>
        <v>1.4084373170161275E-5</v>
      </c>
      <c r="AX143" s="13">
        <f t="shared" si="263"/>
        <v>1.1155250979019224E-4</v>
      </c>
      <c r="AY143" s="13">
        <f t="shared" si="264"/>
        <v>2.3654355787911349E-4</v>
      </c>
      <c r="AZ143" s="13">
        <f t="shared" si="265"/>
        <v>2.5079155493384041E-4</v>
      </c>
      <c r="BA143" s="13">
        <f t="shared" si="266"/>
        <v>1.7726517852940764E-4</v>
      </c>
      <c r="BB143" s="13">
        <f t="shared" si="267"/>
        <v>9.3971296782757182E-5</v>
      </c>
      <c r="BC143" s="13">
        <f t="shared" si="268"/>
        <v>3.9852630696188591E-5</v>
      </c>
      <c r="BD143" s="13">
        <f t="shared" si="269"/>
        <v>4.8984780183759452E-3</v>
      </c>
      <c r="BE143" s="13">
        <f t="shared" si="270"/>
        <v>5.5300531607583667E-3</v>
      </c>
      <c r="BF143" s="13">
        <f t="shared" si="271"/>
        <v>3.1215295696021801E-3</v>
      </c>
      <c r="BG143" s="13">
        <f t="shared" si="272"/>
        <v>1.1746658450524463E-3</v>
      </c>
      <c r="BH143" s="13">
        <f t="shared" si="273"/>
        <v>3.3152973969151697E-4</v>
      </c>
      <c r="BI143" s="13">
        <f t="shared" si="274"/>
        <v>7.4854968338688773E-5</v>
      </c>
      <c r="BJ143" s="14">
        <f t="shared" si="275"/>
        <v>0.19470114711930489</v>
      </c>
      <c r="BK143" s="14">
        <f t="shared" si="276"/>
        <v>0.20470102234258319</v>
      </c>
      <c r="BL143" s="14">
        <f t="shared" si="277"/>
        <v>0.53282886852770672</v>
      </c>
      <c r="BM143" s="14">
        <f t="shared" si="278"/>
        <v>0.62397126403988001</v>
      </c>
      <c r="BN143" s="14">
        <f t="shared" si="279"/>
        <v>0.36968930097404845</v>
      </c>
    </row>
    <row r="144" spans="1:66" x14ac:dyDescent="0.25">
      <c r="A144" t="s">
        <v>145</v>
      </c>
      <c r="B144" t="s">
        <v>425</v>
      </c>
      <c r="C144" t="s">
        <v>347</v>
      </c>
      <c r="D144" s="11">
        <v>44201</v>
      </c>
      <c r="E144" s="10">
        <f>VLOOKUP(A144,home!$A$2:$E$405,3,FALSE)</f>
        <v>1.4149</v>
      </c>
      <c r="F144" s="10">
        <f>VLOOKUP(B144,home!$B$2:$E$405,3,FALSE)</f>
        <v>1.3763000000000001</v>
      </c>
      <c r="G144" s="10">
        <f>VLOOKUP(C144,away!$B$2:$E$405,4,FALSE)</f>
        <v>0.97599999999999998</v>
      </c>
      <c r="H144" s="10">
        <f>VLOOKUP(A144,away!$A$2:$E$405,3,FALSE)</f>
        <v>1.2471000000000001</v>
      </c>
      <c r="I144" s="10">
        <f>VLOOKUP(C144,away!$B$2:$E$405,3,FALSE)</f>
        <v>1.1455</v>
      </c>
      <c r="J144" s="10">
        <f>VLOOKUP(B144,home!$B$2:$E$405,4,FALSE)</f>
        <v>0.59079999999999999</v>
      </c>
      <c r="K144" s="12">
        <f t="shared" si="224"/>
        <v>1.90059102512</v>
      </c>
      <c r="L144" s="12">
        <f t="shared" si="225"/>
        <v>0.84398914194000008</v>
      </c>
      <c r="M144" s="13">
        <f t="shared" si="226"/>
        <v>6.4275280160564149E-2</v>
      </c>
      <c r="N144" s="13">
        <f t="shared" si="227"/>
        <v>0.12216102061024178</v>
      </c>
      <c r="O144" s="13">
        <f t="shared" si="228"/>
        <v>5.4247638550667644E-2</v>
      </c>
      <c r="P144" s="13">
        <f t="shared" si="229"/>
        <v>0.10310257496335262</v>
      </c>
      <c r="Q144" s="13">
        <f t="shared" si="230"/>
        <v>0.11608906969566248</v>
      </c>
      <c r="R144" s="13">
        <f t="shared" si="231"/>
        <v>2.2892208956324624E-2</v>
      </c>
      <c r="S144" s="13">
        <f t="shared" si="232"/>
        <v>4.1346147918449039E-2</v>
      </c>
      <c r="T144" s="13">
        <f t="shared" si="233"/>
        <v>9.7977914321055029E-2</v>
      </c>
      <c r="U144" s="13">
        <f t="shared" si="234"/>
        <v>4.350872688756225E-2</v>
      </c>
      <c r="V144" s="13">
        <f t="shared" si="235"/>
        <v>7.3691615614704447E-3</v>
      </c>
      <c r="W144" s="13">
        <f t="shared" si="236"/>
        <v>7.3545947992702088E-2</v>
      </c>
      <c r="X144" s="13">
        <f t="shared" si="237"/>
        <v>6.20719815395245E-2</v>
      </c>
      <c r="Y144" s="13">
        <f t="shared" si="238"/>
        <v>2.6194039219029401E-2</v>
      </c>
      <c r="Z144" s="13">
        <f t="shared" si="239"/>
        <v>6.4402585980532015E-3</v>
      </c>
      <c r="AA144" s="13">
        <f t="shared" si="240"/>
        <v>1.2240297690911827E-2</v>
      </c>
      <c r="AB144" s="13">
        <f t="shared" si="241"/>
        <v>1.1631899968072042E-2</v>
      </c>
      <c r="AC144" s="13">
        <f t="shared" si="242"/>
        <v>7.3879445800409263E-4</v>
      </c>
      <c r="AD144" s="13">
        <f t="shared" si="243"/>
        <v>3.4945192172217962E-2</v>
      </c>
      <c r="AE144" s="13">
        <f t="shared" si="244"/>
        <v>2.9493362756358645E-2</v>
      </c>
      <c r="AF144" s="13">
        <f t="shared" si="245"/>
        <v>1.2446038962832142E-2</v>
      </c>
      <c r="AG144" s="13">
        <f t="shared" si="246"/>
        <v>3.501440581597503E-3</v>
      </c>
      <c r="AH144" s="13">
        <f t="shared" si="247"/>
        <v>1.358877082010657E-3</v>
      </c>
      <c r="AI144" s="13">
        <f t="shared" si="248"/>
        <v>2.5826695863107084E-3</v>
      </c>
      <c r="AJ144" s="13">
        <f t="shared" si="249"/>
        <v>2.4542993182962583E-3</v>
      </c>
      <c r="AK144" s="13">
        <f t="shared" si="250"/>
        <v>1.5548730857706675E-3</v>
      </c>
      <c r="AL144" s="13">
        <f t="shared" si="251"/>
        <v>4.7403363033872115E-5</v>
      </c>
      <c r="AM144" s="13">
        <f t="shared" si="252"/>
        <v>1.3283303722722231E-2</v>
      </c>
      <c r="AN144" s="13">
        <f t="shared" si="253"/>
        <v>1.1210964111068745E-2</v>
      </c>
      <c r="AO144" s="13">
        <f t="shared" si="254"/>
        <v>4.7309659902105223E-3</v>
      </c>
      <c r="AP144" s="13">
        <f t="shared" si="255"/>
        <v>1.3309613088750339E-3</v>
      </c>
      <c r="AQ144" s="13">
        <f t="shared" si="256"/>
        <v>2.8082922325819472E-4</v>
      </c>
      <c r="AR144" s="13">
        <f t="shared" si="257"/>
        <v>2.2937550048962119E-4</v>
      </c>
      <c r="AS144" s="13">
        <f t="shared" si="258"/>
        <v>4.3594901761298213E-4</v>
      </c>
      <c r="AT144" s="13">
        <f t="shared" si="259"/>
        <v>4.142803951425574E-4</v>
      </c>
      <c r="AU144" s="13">
        <f t="shared" si="260"/>
        <v>2.6245920029703725E-4</v>
      </c>
      <c r="AV144" s="13">
        <f t="shared" si="261"/>
        <v>1.2470690013618036E-4</v>
      </c>
      <c r="AW144" s="13">
        <f t="shared" si="262"/>
        <v>2.1121861306320655E-6</v>
      </c>
      <c r="AX144" s="13">
        <f t="shared" si="263"/>
        <v>4.2076879732248296E-3</v>
      </c>
      <c r="AY144" s="13">
        <f t="shared" si="264"/>
        <v>3.5512429620732817E-3</v>
      </c>
      <c r="AZ144" s="13">
        <f t="shared" si="265"/>
        <v>1.4986052501903464E-3</v>
      </c>
      <c r="BA144" s="13">
        <f t="shared" si="266"/>
        <v>4.2160218640497656E-4</v>
      </c>
      <c r="BB144" s="13">
        <f t="shared" si="267"/>
        <v>8.8956916885991007E-5</v>
      </c>
      <c r="BC144" s="13">
        <f t="shared" si="268"/>
        <v>1.5015734390447097E-5</v>
      </c>
      <c r="BD144" s="13">
        <f t="shared" si="269"/>
        <v>3.2265071973382234E-5</v>
      </c>
      <c r="BE144" s="13">
        <f t="shared" si="270"/>
        <v>6.1322706217461118E-5</v>
      </c>
      <c r="BF144" s="13">
        <f t="shared" si="271"/>
        <v>5.8274692536488522E-5</v>
      </c>
      <c r="BG144" s="13">
        <f t="shared" si="272"/>
        <v>3.6918785875492511E-5</v>
      </c>
      <c r="BH144" s="13">
        <f t="shared" si="273"/>
        <v>1.754187827332202E-5</v>
      </c>
      <c r="BI144" s="13">
        <f t="shared" si="274"/>
        <v>6.6679872820046728E-6</v>
      </c>
      <c r="BJ144" s="14">
        <f t="shared" si="275"/>
        <v>0.61904614323052598</v>
      </c>
      <c r="BK144" s="14">
        <f t="shared" si="276"/>
        <v>0.22043060538694753</v>
      </c>
      <c r="BL144" s="14">
        <f t="shared" si="277"/>
        <v>0.15415125326176324</v>
      </c>
      <c r="BM144" s="14">
        <f t="shared" si="278"/>
        <v>0.51375133676453433</v>
      </c>
      <c r="BN144" s="14">
        <f t="shared" si="279"/>
        <v>0.48276779293681327</v>
      </c>
    </row>
    <row r="145" spans="1:66" x14ac:dyDescent="0.25">
      <c r="A145" t="s">
        <v>145</v>
      </c>
      <c r="B145" t="s">
        <v>427</v>
      </c>
      <c r="C145" t="s">
        <v>375</v>
      </c>
      <c r="D145" s="11">
        <v>44201</v>
      </c>
      <c r="E145" s="10">
        <f>VLOOKUP(A145,home!$A$2:$E$405,3,FALSE)</f>
        <v>1.4149</v>
      </c>
      <c r="F145" s="10">
        <f>VLOOKUP(B145,home!$B$2:$E$405,3,FALSE)</f>
        <v>1.1443000000000001</v>
      </c>
      <c r="G145" s="10">
        <f>VLOOKUP(C145,away!$B$2:$E$405,4,FALSE)</f>
        <v>1.0043</v>
      </c>
      <c r="H145" s="10">
        <f>VLOOKUP(A145,away!$A$2:$E$405,3,FALSE)</f>
        <v>1.2471000000000001</v>
      </c>
      <c r="I145" s="10">
        <f>VLOOKUP(C145,away!$B$2:$E$405,3,FALSE)</f>
        <v>0.92849999999999999</v>
      </c>
      <c r="J145" s="10">
        <f>VLOOKUP(B145,home!$B$2:$E$405,4,FALSE)</f>
        <v>0.68730000000000002</v>
      </c>
      <c r="K145" s="12">
        <f t="shared" si="224"/>
        <v>1.6260320713010001</v>
      </c>
      <c r="L145" s="12">
        <f t="shared" si="225"/>
        <v>0.79584690415500003</v>
      </c>
      <c r="M145" s="13">
        <f t="shared" si="226"/>
        <v>8.8754692795456877E-2</v>
      </c>
      <c r="N145" s="13">
        <f t="shared" si="227"/>
        <v>0.14431797696388071</v>
      </c>
      <c r="O145" s="13">
        <f t="shared" si="228"/>
        <v>7.0635147490492448E-2</v>
      </c>
      <c r="P145" s="13">
        <f t="shared" si="229"/>
        <v>0.11485501518061707</v>
      </c>
      <c r="Q145" s="13">
        <f t="shared" si="230"/>
        <v>0.11733282950427451</v>
      </c>
      <c r="R145" s="13">
        <f t="shared" si="231"/>
        <v>2.8107381727420111E-2</v>
      </c>
      <c r="S145" s="13">
        <f t="shared" si="232"/>
        <v>3.71576817423648E-2</v>
      </c>
      <c r="T145" s="13">
        <f t="shared" si="233"/>
        <v>9.3378969116723318E-2</v>
      </c>
      <c r="U145" s="13">
        <f t="shared" si="234"/>
        <v>4.5703504129084811E-2</v>
      </c>
      <c r="V145" s="13">
        <f t="shared" si="235"/>
        <v>5.3427486056443095E-3</v>
      </c>
      <c r="W145" s="13">
        <f t="shared" si="236"/>
        <v>6.3595647930147534E-2</v>
      </c>
      <c r="X145" s="13">
        <f t="shared" si="237"/>
        <v>5.061239952293925E-2</v>
      </c>
      <c r="Y145" s="13">
        <f t="shared" si="238"/>
        <v>2.0139860736093598E-2</v>
      </c>
      <c r="Z145" s="13">
        <f t="shared" si="239"/>
        <v>7.4563909105567032E-3</v>
      </c>
      <c r="AA145" s="13">
        <f t="shared" si="240"/>
        <v>1.2124330756722467E-2</v>
      </c>
      <c r="AB145" s="13">
        <f t="shared" si="241"/>
        <v>9.8572753267459293E-3</v>
      </c>
      <c r="AC145" s="13">
        <f t="shared" si="242"/>
        <v>4.3211903286461258E-4</v>
      </c>
      <c r="AD145" s="13">
        <f t="shared" si="243"/>
        <v>2.5852140782396744E-2</v>
      </c>
      <c r="AE145" s="13">
        <f t="shared" si="244"/>
        <v>2.0574346207449669E-2</v>
      </c>
      <c r="AF145" s="13">
        <f t="shared" si="245"/>
        <v>8.1870148671059923E-3</v>
      </c>
      <c r="AG145" s="13">
        <f t="shared" si="246"/>
        <v>2.1718701454190876E-3</v>
      </c>
      <c r="AH145" s="13">
        <f t="shared" si="247"/>
        <v>1.4835364055840086E-3</v>
      </c>
      <c r="AI145" s="13">
        <f t="shared" si="248"/>
        <v>2.412277774422206E-3</v>
      </c>
      <c r="AJ145" s="13">
        <f t="shared" si="249"/>
        <v>1.9612205130485538E-3</v>
      </c>
      <c r="AK145" s="13">
        <f t="shared" si="250"/>
        <v>1.0630024843701167E-3</v>
      </c>
      <c r="AL145" s="13">
        <f t="shared" si="251"/>
        <v>2.2367735841924548E-5</v>
      </c>
      <c r="AM145" s="13">
        <f t="shared" si="252"/>
        <v>8.4072820047931141E-3</v>
      </c>
      <c r="AN145" s="13">
        <f t="shared" si="253"/>
        <v>6.6909093558726422E-3</v>
      </c>
      <c r="AO145" s="13">
        <f t="shared" si="254"/>
        <v>2.6624697484264838E-3</v>
      </c>
      <c r="AP145" s="13">
        <f t="shared" si="255"/>
        <v>7.0630610223051948E-4</v>
      </c>
      <c r="AQ145" s="13">
        <f t="shared" si="256"/>
        <v>1.4052788121148599E-4</v>
      </c>
      <c r="AR145" s="13">
        <f t="shared" si="257"/>
        <v>2.3613357111705401E-4</v>
      </c>
      <c r="AS145" s="13">
        <f t="shared" si="258"/>
        <v>3.8396075974716533E-4</v>
      </c>
      <c r="AT145" s="13">
        <f t="shared" si="259"/>
        <v>3.1216625473499455E-4</v>
      </c>
      <c r="AU145" s="13">
        <f t="shared" si="260"/>
        <v>1.6919744725900628E-4</v>
      </c>
      <c r="AV145" s="13">
        <f t="shared" si="261"/>
        <v>6.8780118906350954E-5</v>
      </c>
      <c r="AW145" s="13">
        <f t="shared" si="262"/>
        <v>8.040409403731086E-7</v>
      </c>
      <c r="AX145" s="13">
        <f t="shared" si="263"/>
        <v>2.2784183620442313E-3</v>
      </c>
      <c r="AY145" s="13">
        <f t="shared" si="264"/>
        <v>1.8132721998028074E-3</v>
      </c>
      <c r="AZ145" s="13">
        <f t="shared" si="265"/>
        <v>7.2154353330169539E-4</v>
      </c>
      <c r="BA145" s="13">
        <f t="shared" si="266"/>
        <v>1.9141272906373814E-4</v>
      </c>
      <c r="BB145" s="13">
        <f t="shared" si="267"/>
        <v>3.8083806960308946E-5</v>
      </c>
      <c r="BC145" s="13">
        <f t="shared" si="268"/>
        <v>6.0617759735597051E-6</v>
      </c>
      <c r="BD145" s="13">
        <f t="shared" si="269"/>
        <v>3.1321028590095319E-5</v>
      </c>
      <c r="BE145" s="13">
        <f t="shared" si="270"/>
        <v>5.0928996993630534E-5</v>
      </c>
      <c r="BF145" s="13">
        <f t="shared" si="271"/>
        <v>4.1406091235417743E-5</v>
      </c>
      <c r="BG145" s="13">
        <f t="shared" si="272"/>
        <v>2.2442544098668169E-5</v>
      </c>
      <c r="BH145" s="13">
        <f t="shared" si="273"/>
        <v>9.1230741165053632E-6</v>
      </c>
      <c r="BI145" s="13">
        <f t="shared" si="274"/>
        <v>2.9668822204587469E-6</v>
      </c>
      <c r="BJ145" s="14">
        <f t="shared" si="275"/>
        <v>0.56981934327611106</v>
      </c>
      <c r="BK145" s="14">
        <f t="shared" si="276"/>
        <v>0.24837789729259244</v>
      </c>
      <c r="BL145" s="14">
        <f t="shared" si="277"/>
        <v>0.17467610337691006</v>
      </c>
      <c r="BM145" s="14">
        <f t="shared" si="278"/>
        <v>0.43451422303516601</v>
      </c>
      <c r="BN145" s="14">
        <f t="shared" si="279"/>
        <v>0.56400304366214171</v>
      </c>
    </row>
    <row r="146" spans="1:66" x14ac:dyDescent="0.25">
      <c r="A146" t="s">
        <v>145</v>
      </c>
      <c r="B146" t="s">
        <v>432</v>
      </c>
      <c r="C146" t="s">
        <v>147</v>
      </c>
      <c r="D146" s="11">
        <v>44201</v>
      </c>
      <c r="E146" s="10">
        <f>VLOOKUP(A146,home!$A$2:$E$405,3,FALSE)</f>
        <v>1.4149</v>
      </c>
      <c r="F146" s="10">
        <f>VLOOKUP(B146,home!$B$2:$E$405,3,FALSE)</f>
        <v>1.1531</v>
      </c>
      <c r="G146" s="10">
        <f>VLOOKUP(C146,away!$B$2:$E$405,4,FALSE)</f>
        <v>1.3763000000000001</v>
      </c>
      <c r="H146" s="10">
        <f>VLOOKUP(A146,away!$A$2:$E$405,3,FALSE)</f>
        <v>1.2471000000000001</v>
      </c>
      <c r="I146" s="10">
        <f>VLOOKUP(C146,away!$B$2:$E$405,3,FALSE)</f>
        <v>1.0128999999999999</v>
      </c>
      <c r="J146" s="10">
        <f>VLOOKUP(B146,home!$B$2:$E$405,4,FALSE)</f>
        <v>1.9413</v>
      </c>
      <c r="K146" s="12">
        <f t="shared" si="224"/>
        <v>2.2454626137970002</v>
      </c>
      <c r="L146" s="12">
        <f t="shared" si="225"/>
        <v>2.4522260684670001</v>
      </c>
      <c r="M146" s="13">
        <f t="shared" si="226"/>
        <v>9.1163234900506589E-3</v>
      </c>
      <c r="N146" s="13">
        <f t="shared" si="227"/>
        <v>2.0470363572188139E-2</v>
      </c>
      <c r="O146" s="13">
        <f t="shared" si="228"/>
        <v>2.235528611088029E-2</v>
      </c>
      <c r="P146" s="13">
        <f t="shared" si="229"/>
        <v>5.0197959182717022E-2</v>
      </c>
      <c r="Q146" s="13">
        <f t="shared" si="230"/>
        <v>2.2982718046090245E-2</v>
      </c>
      <c r="R146" s="13">
        <f t="shared" si="231"/>
        <v>2.7410107684569456E-2</v>
      </c>
      <c r="S146" s="13">
        <f t="shared" si="232"/>
        <v>6.9102284184512933E-2</v>
      </c>
      <c r="T146" s="13">
        <f t="shared" si="233"/>
        <v>5.6358820316849467E-2</v>
      </c>
      <c r="U146" s="13">
        <f t="shared" si="234"/>
        <v>6.1548372045850563E-2</v>
      </c>
      <c r="V146" s="13">
        <f t="shared" si="235"/>
        <v>4.2278174538141526E-2</v>
      </c>
      <c r="W146" s="13">
        <f t="shared" si="236"/>
        <v>1.7202278045311097E-2</v>
      </c>
      <c r="X146" s="13">
        <f t="shared" si="237"/>
        <v>4.218387465972942E-2</v>
      </c>
      <c r="Y146" s="13">
        <f t="shared" si="238"/>
        <v>5.1722198554766501E-2</v>
      </c>
      <c r="Z146" s="13">
        <f t="shared" si="239"/>
        <v>2.2405260201196282E-2</v>
      </c>
      <c r="AA146" s="13">
        <f t="shared" si="240"/>
        <v>5.0310174134180104E-2</v>
      </c>
      <c r="AB146" s="13">
        <f t="shared" si="241"/>
        <v>5.6484807555959159E-2</v>
      </c>
      <c r="AC146" s="13">
        <f t="shared" si="242"/>
        <v>1.4549986091580803E-2</v>
      </c>
      <c r="AD146" s="13">
        <f t="shared" si="243"/>
        <v>9.6567680557217497E-3</v>
      </c>
      <c r="AE146" s="13">
        <f t="shared" si="244"/>
        <v>2.3680578363380268E-2</v>
      </c>
      <c r="AF146" s="13">
        <f t="shared" si="245"/>
        <v>2.9035065789528351E-2</v>
      </c>
      <c r="AG146" s="13">
        <f t="shared" si="246"/>
        <v>2.3733515076245264E-2</v>
      </c>
      <c r="AH146" s="13">
        <f t="shared" si="247"/>
        <v>1.373569078403993E-2</v>
      </c>
      <c r="AI146" s="13">
        <f t="shared" si="248"/>
        <v>3.0842980130237667E-2</v>
      </c>
      <c r="AJ146" s="13">
        <f t="shared" si="249"/>
        <v>3.4628379390266216E-2</v>
      </c>
      <c r="AK146" s="13">
        <f t="shared" si="250"/>
        <v>2.5918910432407113E-2</v>
      </c>
      <c r="AL146" s="13">
        <f t="shared" si="251"/>
        <v>3.2047112357581099E-3</v>
      </c>
      <c r="AM146" s="13">
        <f t="shared" si="252"/>
        <v>4.336782327846467E-3</v>
      </c>
      <c r="AN146" s="13">
        <f t="shared" si="253"/>
        <v>1.0634770677612107E-2</v>
      </c>
      <c r="AO146" s="13">
        <f t="shared" si="254"/>
        <v>1.3039430943904437E-2</v>
      </c>
      <c r="AP146" s="13">
        <f t="shared" si="255"/>
        <v>1.0658544159539238E-2</v>
      </c>
      <c r="AQ146" s="13">
        <f t="shared" si="256"/>
        <v>6.5342899599822044E-3</v>
      </c>
      <c r="AR146" s="13">
        <f t="shared" si="257"/>
        <v>6.7366038018049279E-3</v>
      </c>
      <c r="AS146" s="13">
        <f t="shared" si="258"/>
        <v>1.51267919809157E-2</v>
      </c>
      <c r="AT146" s="13">
        <f t="shared" si="259"/>
        <v>1.6983322929915241E-2</v>
      </c>
      <c r="AU146" s="13">
        <f t="shared" si="260"/>
        <v>1.2711805565722E-2</v>
      </c>
      <c r="AV146" s="13">
        <f t="shared" si="261"/>
        <v>7.1359710379213437E-3</v>
      </c>
      <c r="AW146" s="13">
        <f t="shared" si="262"/>
        <v>4.9017678130562549E-4</v>
      </c>
      <c r="AX146" s="13">
        <f t="shared" si="263"/>
        <v>1.6230137635591293E-3</v>
      </c>
      <c r="AY146" s="13">
        <f t="shared" si="264"/>
        <v>3.9799966604804329E-3</v>
      </c>
      <c r="AZ146" s="13">
        <f t="shared" si="265"/>
        <v>4.879925781620862E-3</v>
      </c>
      <c r="BA146" s="13">
        <f t="shared" si="266"/>
        <v>3.988893737958292E-3</v>
      </c>
      <c r="BB146" s="13">
        <f t="shared" si="267"/>
        <v>2.445417302141525E-3</v>
      </c>
      <c r="BC146" s="13">
        <f t="shared" si="268"/>
        <v>1.1993432113183379E-3</v>
      </c>
      <c r="BD146" s="13">
        <f t="shared" si="269"/>
        <v>2.7532792426199892E-3</v>
      </c>
      <c r="BE146" s="13">
        <f t="shared" si="270"/>
        <v>6.1823856046465059E-3</v>
      </c>
      <c r="BF146" s="13">
        <f t="shared" si="271"/>
        <v>6.941157869655247E-3</v>
      </c>
      <c r="BG146" s="13">
        <f t="shared" si="272"/>
        <v>5.1953701642578958E-3</v>
      </c>
      <c r="BH146" s="13">
        <f t="shared" si="273"/>
        <v>2.9165023671693709E-3</v>
      </c>
      <c r="BI146" s="13">
        <f t="shared" si="274"/>
        <v>1.3097794057058546E-3</v>
      </c>
      <c r="BJ146" s="14">
        <f t="shared" si="275"/>
        <v>0.36034658900577354</v>
      </c>
      <c r="BK146" s="14">
        <f t="shared" si="276"/>
        <v>0.1924294353832415</v>
      </c>
      <c r="BL146" s="14">
        <f t="shared" si="277"/>
        <v>0.40722767823872463</v>
      </c>
      <c r="BM146" s="14">
        <f t="shared" si="278"/>
        <v>0.8263863848632651</v>
      </c>
      <c r="BN146" s="14">
        <f t="shared" si="279"/>
        <v>0.1525327580864958</v>
      </c>
    </row>
    <row r="147" spans="1:66" x14ac:dyDescent="0.25">
      <c r="A147" t="s">
        <v>145</v>
      </c>
      <c r="B147" t="s">
        <v>434</v>
      </c>
      <c r="C147" t="s">
        <v>433</v>
      </c>
      <c r="D147" s="11">
        <v>44201</v>
      </c>
      <c r="E147" s="10">
        <f>VLOOKUP(A147,home!$A$2:$E$405,3,FALSE)</f>
        <v>1.4149</v>
      </c>
      <c r="F147" s="10">
        <f>VLOOKUP(B147,home!$B$2:$E$405,3,FALSE)</f>
        <v>0.88349999999999995</v>
      </c>
      <c r="G147" s="10">
        <f>VLOOKUP(C147,away!$B$2:$E$405,4,FALSE)</f>
        <v>1.0208999999999999</v>
      </c>
      <c r="H147" s="10">
        <f>VLOOKUP(A147,away!$A$2:$E$405,3,FALSE)</f>
        <v>1.2471000000000001</v>
      </c>
      <c r="I147" s="10">
        <f>VLOOKUP(C147,away!$B$2:$E$405,3,FALSE)</f>
        <v>0.84640000000000004</v>
      </c>
      <c r="J147" s="10">
        <f>VLOOKUP(B147,home!$B$2:$E$405,4,FALSE)</f>
        <v>1.2829999999999999</v>
      </c>
      <c r="K147" s="12">
        <f t="shared" si="224"/>
        <v>1.2761904907349999</v>
      </c>
      <c r="L147" s="12">
        <f t="shared" si="225"/>
        <v>1.3542647995200001</v>
      </c>
      <c r="M147" s="13">
        <f t="shared" si="226"/>
        <v>7.204565308672374E-2</v>
      </c>
      <c r="N147" s="13">
        <f t="shared" si="227"/>
        <v>9.1943977368069529E-2</v>
      </c>
      <c r="O147" s="13">
        <f t="shared" si="228"/>
        <v>9.7568891933779406E-2</v>
      </c>
      <c r="P147" s="13">
        <f t="shared" si="229"/>
        <v>0.12451649207744012</v>
      </c>
      <c r="Q147" s="13">
        <f t="shared" si="230"/>
        <v>5.8669014798742203E-2</v>
      </c>
      <c r="R147" s="13">
        <f t="shared" si="231"/>
        <v>6.6067057937044177E-2</v>
      </c>
      <c r="S147" s="13">
        <f t="shared" si="232"/>
        <v>5.3800458927786059E-2</v>
      </c>
      <c r="T147" s="13">
        <f t="shared" si="233"/>
        <v>7.9453381564454542E-2</v>
      </c>
      <c r="U147" s="13">
        <f t="shared" si="234"/>
        <v>8.4314151090094075E-2</v>
      </c>
      <c r="V147" s="13">
        <f t="shared" si="235"/>
        <v>1.033148062039751E-2</v>
      </c>
      <c r="W147" s="13">
        <f t="shared" si="236"/>
        <v>2.495761292898193E-2</v>
      </c>
      <c r="X147" s="13">
        <f t="shared" si="237"/>
        <v>3.3799216669765479E-2</v>
      </c>
      <c r="Y147" s="13">
        <f t="shared" si="238"/>
        <v>2.28865446936065E-2</v>
      </c>
      <c r="Z147" s="13">
        <f t="shared" si="239"/>
        <v>2.982409699066246E-2</v>
      </c>
      <c r="AA147" s="13">
        <f t="shared" si="240"/>
        <v>3.8061228974241752E-2</v>
      </c>
      <c r="AB147" s="13">
        <f t="shared" si="241"/>
        <v>2.4286689241307398E-2</v>
      </c>
      <c r="AC147" s="13">
        <f t="shared" si="242"/>
        <v>1.1159935312729961E-3</v>
      </c>
      <c r="AD147" s="13">
        <f t="shared" si="243"/>
        <v>7.9626670728529074E-3</v>
      </c>
      <c r="AE147" s="13">
        <f t="shared" si="244"/>
        <v>1.0783559727061649E-2</v>
      </c>
      <c r="AF147" s="13">
        <f t="shared" si="245"/>
        <v>7.3018976759405465E-3</v>
      </c>
      <c r="AG147" s="13">
        <f t="shared" si="246"/>
        <v>3.2962343307410599E-3</v>
      </c>
      <c r="AH147" s="13">
        <f t="shared" si="247"/>
        <v>1.0097431182981136E-2</v>
      </c>
      <c r="AI147" s="13">
        <f t="shared" si="248"/>
        <v>1.2886245656571585E-2</v>
      </c>
      <c r="AJ147" s="13">
        <f t="shared" si="249"/>
        <v>8.2226520840959286E-3</v>
      </c>
      <c r="AK147" s="13">
        <f t="shared" si="250"/>
        <v>3.4978901327818511E-3</v>
      </c>
      <c r="AL147" s="13">
        <f t="shared" si="251"/>
        <v>7.7150858513536118E-5</v>
      </c>
      <c r="AM147" s="13">
        <f t="shared" si="252"/>
        <v>2.0323759998527153E-3</v>
      </c>
      <c r="AN147" s="13">
        <f t="shared" si="253"/>
        <v>2.752375275989797E-3</v>
      </c>
      <c r="AO147" s="13">
        <f t="shared" si="254"/>
        <v>1.8637224756710641E-3</v>
      </c>
      <c r="AP147" s="13">
        <f t="shared" si="255"/>
        <v>8.413245816251974E-4</v>
      </c>
      <c r="AQ147" s="13">
        <f t="shared" si="256"/>
        <v>2.8484406646647406E-4</v>
      </c>
      <c r="AR147" s="13">
        <f t="shared" si="257"/>
        <v>2.734919123337386E-3</v>
      </c>
      <c r="AS147" s="13">
        <f t="shared" si="258"/>
        <v>3.4902777781324742E-3</v>
      </c>
      <c r="AT147" s="13">
        <f t="shared" si="259"/>
        <v>2.2271296552381745E-3</v>
      </c>
      <c r="AU147" s="13">
        <f t="shared" si="260"/>
        <v>9.4741389588295889E-4</v>
      </c>
      <c r="AV147" s="13">
        <f t="shared" si="261"/>
        <v>3.0227015117900789E-4</v>
      </c>
      <c r="AW147" s="13">
        <f t="shared" si="262"/>
        <v>3.7038838304777137E-6</v>
      </c>
      <c r="AX147" s="13">
        <f t="shared" si="263"/>
        <v>4.3228315410167879E-4</v>
      </c>
      <c r="AY147" s="13">
        <f t="shared" si="264"/>
        <v>5.8542585902538336E-4</v>
      </c>
      <c r="AZ147" s="13">
        <f t="shared" si="265"/>
        <v>3.9641081680341742E-4</v>
      </c>
      <c r="BA147" s="13">
        <f t="shared" si="266"/>
        <v>1.7894840511527987E-4</v>
      </c>
      <c r="BB147" s="13">
        <f t="shared" si="267"/>
        <v>6.0585881494467084E-5</v>
      </c>
      <c r="BC147" s="13">
        <f t="shared" si="268"/>
        <v>1.6409865331169372E-5</v>
      </c>
      <c r="BD147" s="13">
        <f t="shared" si="269"/>
        <v>6.1730078304498648E-4</v>
      </c>
      <c r="BE147" s="13">
        <f t="shared" si="270"/>
        <v>7.8779338924528093E-4</v>
      </c>
      <c r="BF147" s="13">
        <f t="shared" si="271"/>
        <v>5.0268721600936212E-4</v>
      </c>
      <c r="BG147" s="13">
        <f t="shared" si="272"/>
        <v>2.1384154829506624E-4</v>
      </c>
      <c r="BH147" s="13">
        <f t="shared" si="273"/>
        <v>6.8225637614553189E-5</v>
      </c>
      <c r="BI147" s="13">
        <f t="shared" si="274"/>
        <v>1.7413781989604978E-5</v>
      </c>
      <c r="BJ147" s="14">
        <f t="shared" si="275"/>
        <v>0.35049881321169302</v>
      </c>
      <c r="BK147" s="14">
        <f t="shared" si="276"/>
        <v>0.2624726549611594</v>
      </c>
      <c r="BL147" s="14">
        <f t="shared" si="277"/>
        <v>0.35691151119286624</v>
      </c>
      <c r="BM147" s="14">
        <f t="shared" si="278"/>
        <v>0.48831426717938703</v>
      </c>
      <c r="BN147" s="14">
        <f t="shared" si="279"/>
        <v>0.51081108720179913</v>
      </c>
    </row>
    <row r="148" spans="1:66" x14ac:dyDescent="0.25">
      <c r="A148" t="s">
        <v>145</v>
      </c>
      <c r="B148" t="s">
        <v>148</v>
      </c>
      <c r="C148" t="s">
        <v>419</v>
      </c>
      <c r="D148" s="11">
        <v>44201</v>
      </c>
      <c r="E148" s="10">
        <f>VLOOKUP(A148,home!$A$2:$E$405,3,FALSE)</f>
        <v>1.4149</v>
      </c>
      <c r="F148" s="10">
        <f>VLOOKUP(B148,home!$B$2:$E$405,3,FALSE)</f>
        <v>1.0601</v>
      </c>
      <c r="G148" s="10">
        <f>VLOOKUP(C148,away!$B$2:$E$405,4,FALSE)</f>
        <v>1.0601</v>
      </c>
      <c r="H148" s="10">
        <f>VLOOKUP(A148,away!$A$2:$E$405,3,FALSE)</f>
        <v>1.2471000000000001</v>
      </c>
      <c r="I148" s="10">
        <f>VLOOKUP(C148,away!$B$2:$E$405,3,FALSE)</f>
        <v>0.72170000000000001</v>
      </c>
      <c r="J148" s="10">
        <f>VLOOKUP(B148,home!$B$2:$E$405,4,FALSE)</f>
        <v>0.56130000000000002</v>
      </c>
      <c r="K148" s="12">
        <f t="shared" si="224"/>
        <v>1.5900816129490003</v>
      </c>
      <c r="L148" s="12">
        <f t="shared" si="225"/>
        <v>0.50518800089100002</v>
      </c>
      <c r="M148" s="13">
        <f t="shared" si="226"/>
        <v>0.1230370666856723</v>
      </c>
      <c r="N148" s="13">
        <f t="shared" si="227"/>
        <v>0.19563897744806752</v>
      </c>
      <c r="O148" s="13">
        <f t="shared" si="228"/>
        <v>6.2156849754427444E-2</v>
      </c>
      <c r="P148" s="13">
        <f t="shared" si="229"/>
        <v>9.8834463913348658E-2</v>
      </c>
      <c r="Q148" s="13">
        <f t="shared" si="230"/>
        <v>0.15554097040815817</v>
      </c>
      <c r="R148" s="13">
        <f t="shared" si="231"/>
        <v>1.5700447334560719E-2</v>
      </c>
      <c r="S148" s="13">
        <f t="shared" si="232"/>
        <v>1.9848187867633336E-2</v>
      </c>
      <c r="T148" s="13">
        <f t="shared" si="233"/>
        <v>7.8577431897143613E-2</v>
      </c>
      <c r="U148" s="13">
        <f t="shared" si="234"/>
        <v>2.4964992621759143E-2</v>
      </c>
      <c r="V148" s="13">
        <f t="shared" si="235"/>
        <v>1.7715393150229963E-3</v>
      </c>
      <c r="W148" s="13">
        <f t="shared" si="236"/>
        <v>8.24409457020856E-2</v>
      </c>
      <c r="X148" s="13">
        <f t="shared" si="237"/>
        <v>4.1648176550800102E-2</v>
      </c>
      <c r="Y148" s="13">
        <f t="shared" si="238"/>
        <v>1.0520079526227062E-2</v>
      </c>
      <c r="Z148" s="13">
        <f t="shared" si="239"/>
        <v>2.6438925340137205E-3</v>
      </c>
      <c r="AA148" s="13">
        <f t="shared" si="240"/>
        <v>4.2040049049483557E-3</v>
      </c>
      <c r="AB148" s="13">
        <f t="shared" si="241"/>
        <v>3.342355450052896E-3</v>
      </c>
      <c r="AC148" s="13">
        <f t="shared" si="242"/>
        <v>8.8941255274836169E-5</v>
      </c>
      <c r="AD148" s="13">
        <f t="shared" si="243"/>
        <v>3.2771957978753312E-2</v>
      </c>
      <c r="AE148" s="13">
        <f t="shared" si="244"/>
        <v>1.6555999936570243E-2</v>
      </c>
      <c r="AF148" s="13">
        <f t="shared" si="245"/>
        <v>4.1819462553537214E-3</v>
      </c>
      <c r="AG148" s="13">
        <f t="shared" si="246"/>
        <v>7.0422302285858343E-4</v>
      </c>
      <c r="AH148" s="13">
        <f t="shared" si="247"/>
        <v>3.3391569595725781E-4</v>
      </c>
      <c r="AI148" s="13">
        <f t="shared" si="248"/>
        <v>5.3095320841670449E-4</v>
      </c>
      <c r="AJ148" s="13">
        <f t="shared" si="249"/>
        <v>4.2212946701984016E-4</v>
      </c>
      <c r="AK148" s="13">
        <f t="shared" si="250"/>
        <v>2.2374010126406972E-4</v>
      </c>
      <c r="AL148" s="13">
        <f t="shared" si="251"/>
        <v>2.8578253762587043E-6</v>
      </c>
      <c r="AM148" s="13">
        <f t="shared" si="252"/>
        <v>1.0422017560470575E-2</v>
      </c>
      <c r="AN148" s="13">
        <f t="shared" si="253"/>
        <v>5.2650782166250255E-3</v>
      </c>
      <c r="AO148" s="13">
        <f t="shared" si="254"/>
        <v>1.3299271693957739E-3</v>
      </c>
      <c r="AP148" s="13">
        <f t="shared" si="255"/>
        <v>2.2395441601255918E-4</v>
      </c>
      <c r="AQ148" s="13">
        <f t="shared" si="256"/>
        <v>2.8284770929024024E-5</v>
      </c>
      <c r="AR148" s="13">
        <f t="shared" si="257"/>
        <v>3.3738040581354813E-5</v>
      </c>
      <c r="AS148" s="13">
        <f t="shared" si="258"/>
        <v>5.3646237985339491E-5</v>
      </c>
      <c r="AT148" s="13">
        <f t="shared" si="259"/>
        <v>4.2650948312187281E-5</v>
      </c>
      <c r="AU148" s="13">
        <f t="shared" si="260"/>
        <v>2.2606162895349058E-5</v>
      </c>
      <c r="AV148" s="13">
        <f t="shared" si="261"/>
        <v>8.9864109898061204E-6</v>
      </c>
      <c r="AW148" s="13">
        <f t="shared" si="262"/>
        <v>6.3768416080046366E-8</v>
      </c>
      <c r="AX148" s="13">
        <f t="shared" si="263"/>
        <v>2.7619764154559767E-3</v>
      </c>
      <c r="AY148" s="13">
        <f t="shared" si="264"/>
        <v>1.3953173438322948E-3</v>
      </c>
      <c r="AZ148" s="13">
        <f t="shared" si="265"/>
        <v>3.5244878976958848E-4</v>
      </c>
      <c r="BA148" s="13">
        <f t="shared" si="266"/>
        <v>5.935096650671693E-5</v>
      </c>
      <c r="BB148" s="13">
        <f t="shared" si="267"/>
        <v>7.4958490301192543E-6</v>
      </c>
      <c r="BC148" s="13">
        <f t="shared" si="268"/>
        <v>7.5736259730133758E-7</v>
      </c>
      <c r="BD148" s="13">
        <f t="shared" si="269"/>
        <v>2.8406755458790117E-6</v>
      </c>
      <c r="BE148" s="13">
        <f t="shared" si="270"/>
        <v>4.5169059538560807E-6</v>
      </c>
      <c r="BF148" s="13">
        <f t="shared" si="271"/>
        <v>3.5911245523232103E-6</v>
      </c>
      <c r="BG148" s="13">
        <f t="shared" si="272"/>
        <v>1.9033937068196152E-6</v>
      </c>
      <c r="BH148" s="13">
        <f t="shared" si="273"/>
        <v>7.5663783385417768E-7</v>
      </c>
      <c r="BI148" s="13">
        <f t="shared" si="274"/>
        <v>2.4062318145461745E-7</v>
      </c>
      <c r="BJ148" s="14">
        <f t="shared" si="275"/>
        <v>0.64042731758664262</v>
      </c>
      <c r="BK148" s="14">
        <f t="shared" si="276"/>
        <v>0.2449783742061607</v>
      </c>
      <c r="BL148" s="14">
        <f t="shared" si="277"/>
        <v>0.11205486569994462</v>
      </c>
      <c r="BM148" s="14">
        <f t="shared" si="278"/>
        <v>0.34780042090711105</v>
      </c>
      <c r="BN148" s="14">
        <f t="shared" si="279"/>
        <v>0.65090877554423487</v>
      </c>
    </row>
    <row r="149" spans="1:66" x14ac:dyDescent="0.25">
      <c r="A149" t="s">
        <v>145</v>
      </c>
      <c r="B149" t="s">
        <v>389</v>
      </c>
      <c r="C149" t="s">
        <v>366</v>
      </c>
      <c r="D149" s="11">
        <v>44201</v>
      </c>
      <c r="E149" s="10">
        <f>VLOOKUP(A149,home!$A$2:$E$405,3,FALSE)</f>
        <v>1.4149</v>
      </c>
      <c r="F149" s="10">
        <f>VLOOKUP(B149,home!$B$2:$E$405,3,FALSE)</f>
        <v>1.1308</v>
      </c>
      <c r="G149" s="10">
        <f>VLOOKUP(C149,away!$B$2:$E$405,4,FALSE)</f>
        <v>0.81279999999999997</v>
      </c>
      <c r="H149" s="10">
        <f>VLOOKUP(A149,away!$A$2:$E$405,3,FALSE)</f>
        <v>1.2471000000000001</v>
      </c>
      <c r="I149" s="10">
        <f>VLOOKUP(C149,away!$B$2:$E$405,3,FALSE)</f>
        <v>1.0424</v>
      </c>
      <c r="J149" s="10">
        <f>VLOOKUP(B149,home!$B$2:$E$405,4,FALSE)</f>
        <v>0.76180000000000003</v>
      </c>
      <c r="K149" s="12">
        <f t="shared" si="224"/>
        <v>1.3004547381759999</v>
      </c>
      <c r="L149" s="12">
        <f t="shared" si="225"/>
        <v>0.99032250907200015</v>
      </c>
      <c r="M149" s="13">
        <f t="shared" si="226"/>
        <v>0.10118778335537688</v>
      </c>
      <c r="N149" s="13">
        <f t="shared" si="227"/>
        <v>0.13159013231002645</v>
      </c>
      <c r="O149" s="13">
        <f t="shared" si="228"/>
        <v>0.10020853949993082</v>
      </c>
      <c r="P149" s="13">
        <f t="shared" si="229"/>
        <v>0.13031666999838187</v>
      </c>
      <c r="Q149" s="13">
        <f t="shared" si="230"/>
        <v>8.556350552989031E-2</v>
      </c>
      <c r="R149" s="13">
        <f t="shared" si="231"/>
        <v>4.9619386134006051E-2</v>
      </c>
      <c r="S149" s="13">
        <f t="shared" si="232"/>
        <v>4.195771939144062E-2</v>
      </c>
      <c r="T149" s="13">
        <f t="shared" si="233"/>
        <v>8.473546548135695E-2</v>
      </c>
      <c r="U149" s="13">
        <f t="shared" si="234"/>
        <v>6.4527765803352677E-2</v>
      </c>
      <c r="V149" s="13">
        <f t="shared" si="235"/>
        <v>6.0040079175433291E-3</v>
      </c>
      <c r="W149" s="13">
        <f t="shared" si="236"/>
        <v>3.7090488727098088E-2</v>
      </c>
      <c r="X149" s="13">
        <f t="shared" si="237"/>
        <v>3.6731545858926518E-2</v>
      </c>
      <c r="Y149" s="13">
        <f t="shared" si="238"/>
        <v>1.8188038328552668E-2</v>
      </c>
      <c r="Z149" s="13">
        <f t="shared" si="239"/>
        <v>1.6379731658280432E-2</v>
      </c>
      <c r="AA149" s="13">
        <f t="shared" si="240"/>
        <v>2.1301099645062212E-2</v>
      </c>
      <c r="AB149" s="13">
        <f t="shared" si="241"/>
        <v>1.3850557980890132E-2</v>
      </c>
      <c r="AC149" s="13">
        <f t="shared" si="242"/>
        <v>4.8327370441440619E-4</v>
      </c>
      <c r="AD149" s="13">
        <f t="shared" si="243"/>
        <v>1.2058625451604557E-2</v>
      </c>
      <c r="AE149" s="13">
        <f t="shared" si="244"/>
        <v>1.1941928213192508E-2</v>
      </c>
      <c r="AF149" s="13">
        <f t="shared" si="245"/>
        <v>5.9131801556232544E-3</v>
      </c>
      <c r="AG149" s="13">
        <f t="shared" si="246"/>
        <v>1.9519851361038607E-3</v>
      </c>
      <c r="AH149" s="13">
        <f t="shared" si="247"/>
        <v>4.0553042384385875E-3</v>
      </c>
      <c r="AI149" s="13">
        <f t="shared" si="248"/>
        <v>5.2737396116226748E-3</v>
      </c>
      <c r="AJ149" s="13">
        <f t="shared" si="249"/>
        <v>3.4291298329205827E-3</v>
      </c>
      <c r="AK149" s="13">
        <f t="shared" si="250"/>
        <v>1.486476046347416E-3</v>
      </c>
      <c r="AL149" s="13">
        <f t="shared" si="251"/>
        <v>2.4895740481193646E-5</v>
      </c>
      <c r="AM149" s="13">
        <f t="shared" si="252"/>
        <v>3.1363393208857699E-3</v>
      </c>
      <c r="AN149" s="13">
        <f t="shared" si="253"/>
        <v>3.1059874255607691E-3</v>
      </c>
      <c r="AO149" s="13">
        <f t="shared" si="254"/>
        <v>1.5379646302137112E-3</v>
      </c>
      <c r="AP149" s="13">
        <f t="shared" si="255"/>
        <v>5.0769366381907786E-4</v>
      </c>
      <c r="AQ149" s="13">
        <f t="shared" si="256"/>
        <v>1.2569511574831642E-4</v>
      </c>
      <c r="AR149" s="13">
        <f t="shared" si="257"/>
        <v>8.0321181369216385E-4</v>
      </c>
      <c r="AS149" s="13">
        <f t="shared" si="258"/>
        <v>1.0445406088749128E-3</v>
      </c>
      <c r="AT149" s="13">
        <f t="shared" si="259"/>
        <v>6.7918889201431219E-4</v>
      </c>
      <c r="AU149" s="13">
        <f t="shared" si="260"/>
        <v>2.9441813757884004E-4</v>
      </c>
      <c r="AV149" s="13">
        <f t="shared" si="261"/>
        <v>9.571936550483901E-5</v>
      </c>
      <c r="AW149" s="13">
        <f t="shared" si="262"/>
        <v>8.9062409212286227E-7</v>
      </c>
      <c r="AX149" s="13">
        <f t="shared" si="263"/>
        <v>6.797778883955995E-4</v>
      </c>
      <c r="AY149" s="13">
        <f t="shared" si="264"/>
        <v>6.7319934404759627E-4</v>
      </c>
      <c r="AZ149" s="13">
        <f t="shared" si="265"/>
        <v>3.3334223175142001E-4</v>
      </c>
      <c r="BA149" s="13">
        <f t="shared" si="266"/>
        <v>1.1003877177590881E-4</v>
      </c>
      <c r="BB149" s="13">
        <f t="shared" si="267"/>
        <v>2.7243468140079802E-5</v>
      </c>
      <c r="BC149" s="13">
        <f t="shared" si="268"/>
        <v>5.3959639448613861E-6</v>
      </c>
      <c r="BD149" s="13">
        <f t="shared" si="269"/>
        <v>1.325731231086492E-4</v>
      </c>
      <c r="BE149" s="13">
        <f t="shared" si="270"/>
        <v>1.7240534610143301E-4</v>
      </c>
      <c r="BF149" s="13">
        <f t="shared" si="271"/>
        <v>1.1210267461224086E-4</v>
      </c>
      <c r="BG149" s="13">
        <f t="shared" si="272"/>
        <v>4.8594818120563675E-5</v>
      </c>
      <c r="BH149" s="13">
        <f t="shared" si="273"/>
        <v>1.5798840368921996E-5</v>
      </c>
      <c r="BI149" s="13">
        <f t="shared" si="274"/>
        <v>4.1091353630901741E-6</v>
      </c>
      <c r="BJ149" s="14">
        <f t="shared" si="275"/>
        <v>0.43600757301665827</v>
      </c>
      <c r="BK149" s="14">
        <f t="shared" si="276"/>
        <v>0.28064754945168591</v>
      </c>
      <c r="BL149" s="14">
        <f t="shared" si="277"/>
        <v>0.26715466154791118</v>
      </c>
      <c r="BM149" s="14">
        <f t="shared" si="278"/>
        <v>0.40103119012696792</v>
      </c>
      <c r="BN149" s="14">
        <f t="shared" si="279"/>
        <v>0.59848601682761238</v>
      </c>
    </row>
    <row r="150" spans="1:66" x14ac:dyDescent="0.25">
      <c r="A150" t="s">
        <v>21</v>
      </c>
      <c r="B150" t="s">
        <v>153</v>
      </c>
      <c r="C150" t="s">
        <v>267</v>
      </c>
      <c r="D150" s="11">
        <v>44201</v>
      </c>
      <c r="E150" s="10">
        <f>VLOOKUP(A150,home!$A$2:$E$405,3,FALSE)</f>
        <v>1.4056</v>
      </c>
      <c r="F150" s="10">
        <f>VLOOKUP(B150,home!$B$2:$E$405,3,FALSE)</f>
        <v>1.581</v>
      </c>
      <c r="G150" s="10">
        <f>VLOOKUP(C150,away!$B$2:$E$405,4,FALSE)</f>
        <v>0.98809999999999998</v>
      </c>
      <c r="H150" s="10">
        <f>VLOOKUP(A150,away!$A$2:$E$405,3,FALSE)</f>
        <v>1.3583000000000001</v>
      </c>
      <c r="I150" s="10">
        <f>VLOOKUP(C150,away!$B$2:$E$405,3,FALSE)</f>
        <v>1.1043000000000001</v>
      </c>
      <c r="J150" s="10">
        <f>VLOOKUP(B150,home!$B$2:$E$405,4,FALSE)</f>
        <v>0.5726</v>
      </c>
      <c r="K150" s="12">
        <f t="shared" si="224"/>
        <v>2.1958087821599999</v>
      </c>
      <c r="L150" s="12">
        <f t="shared" si="225"/>
        <v>0.85888321709400006</v>
      </c>
      <c r="M150" s="13">
        <f t="shared" si="226"/>
        <v>4.7137236838843945E-2</v>
      </c>
      <c r="N150" s="13">
        <f t="shared" si="227"/>
        <v>0.10350435861748941</v>
      </c>
      <c r="O150" s="13">
        <f t="shared" si="228"/>
        <v>4.0485381621068094E-2</v>
      </c>
      <c r="P150" s="13">
        <f t="shared" si="229"/>
        <v>8.8898156512640381E-2</v>
      </c>
      <c r="Q150" s="13">
        <f t="shared" si="230"/>
        <v>0.11363788982206068</v>
      </c>
      <c r="R150" s="13">
        <f t="shared" si="231"/>
        <v>1.7386107405990631E-2</v>
      </c>
      <c r="S150" s="13">
        <f t="shared" si="232"/>
        <v>4.1914220907585377E-2</v>
      </c>
      <c r="T150" s="13">
        <f t="shared" si="233"/>
        <v>9.7601676394144993E-2</v>
      </c>
      <c r="U150" s="13">
        <f t="shared" si="234"/>
        <v>3.8176567329651245E-2</v>
      </c>
      <c r="V150" s="13">
        <f t="shared" si="235"/>
        <v>8.7830938393472207E-3</v>
      </c>
      <c r="W150" s="13">
        <f t="shared" si="236"/>
        <v>8.3175692152470435E-2</v>
      </c>
      <c r="X150" s="13">
        <f t="shared" si="237"/>
        <v>7.1438206059933979E-2</v>
      </c>
      <c r="Y150" s="13">
        <f t="shared" si="238"/>
        <v>3.0678538122090086E-2</v>
      </c>
      <c r="Z150" s="13">
        <f t="shared" si="239"/>
        <v>4.9775452871996858E-3</v>
      </c>
      <c r="AA150" s="13">
        <f t="shared" si="240"/>
        <v>1.092973765523219E-2</v>
      </c>
      <c r="AB150" s="13">
        <f t="shared" si="241"/>
        <v>1.1999806965031846E-2</v>
      </c>
      <c r="AC150" s="13">
        <f t="shared" si="242"/>
        <v>1.0352760672323567E-3</v>
      </c>
      <c r="AD150" s="13">
        <f t="shared" si="243"/>
        <v>4.5659478822657786E-2</v>
      </c>
      <c r="AE150" s="13">
        <f t="shared" si="244"/>
        <v>3.9216160062039686E-2</v>
      </c>
      <c r="AF150" s="13">
        <f t="shared" si="245"/>
        <v>1.6841050858078938E-2</v>
      </c>
      <c r="AG150" s="13">
        <f t="shared" si="246"/>
        <v>4.8214986467435047E-3</v>
      </c>
      <c r="AH150" s="13">
        <f t="shared" si="247"/>
        <v>1.0687825273752857E-3</v>
      </c>
      <c r="AI150" s="13">
        <f t="shared" si="248"/>
        <v>2.346842059829813E-3</v>
      </c>
      <c r="AJ150" s="13">
        <f t="shared" si="249"/>
        <v>2.5766082026583842E-3</v>
      </c>
      <c r="AK150" s="13">
        <f t="shared" si="250"/>
        <v>1.8859129731942576E-3</v>
      </c>
      <c r="AL150" s="13">
        <f t="shared" si="251"/>
        <v>7.8098878959125776E-5</v>
      </c>
      <c r="AM150" s="13">
        <f t="shared" si="252"/>
        <v>2.0051896917528105E-2</v>
      </c>
      <c r="AN150" s="13">
        <f t="shared" si="253"/>
        <v>1.7222237733363802E-2</v>
      </c>
      <c r="AO150" s="13">
        <f t="shared" si="254"/>
        <v>7.3959454749945889E-3</v>
      </c>
      <c r="AP150" s="13">
        <f t="shared" si="255"/>
        <v>2.1174178143383887E-3</v>
      </c>
      <c r="AQ150" s="13">
        <f t="shared" si="256"/>
        <v>4.5465365607777518E-4</v>
      </c>
      <c r="AR150" s="13">
        <f t="shared" si="257"/>
        <v>1.8359187509718844E-4</v>
      </c>
      <c r="AS150" s="13">
        <f t="shared" si="258"/>
        <v>4.0313265167162817E-4</v>
      </c>
      <c r="AT150" s="13">
        <f t="shared" si="259"/>
        <v>4.4260110845800477E-4</v>
      </c>
      <c r="AU150" s="13">
        <f t="shared" si="260"/>
        <v>3.2395580031527912E-4</v>
      </c>
      <c r="AV150" s="13">
        <f t="shared" si="261"/>
        <v>1.7783624784099028E-4</v>
      </c>
      <c r="AW150" s="13">
        <f t="shared" si="262"/>
        <v>4.0913905101459378E-6</v>
      </c>
      <c r="AX150" s="13">
        <f t="shared" si="263"/>
        <v>7.3383552250792048E-3</v>
      </c>
      <c r="AY150" s="13">
        <f t="shared" si="264"/>
        <v>6.3027901438945915E-3</v>
      </c>
      <c r="AZ150" s="13">
        <f t="shared" si="265"/>
        <v>2.7066803377282706E-3</v>
      </c>
      <c r="BA150" s="13">
        <f t="shared" si="266"/>
        <v>7.7490743870437743E-4</v>
      </c>
      <c r="BB150" s="13">
        <f t="shared" si="267"/>
        <v>1.6638874847612177E-4</v>
      </c>
      <c r="BC150" s="13">
        <f t="shared" si="268"/>
        <v>2.8581700715883192E-5</v>
      </c>
      <c r="BD150" s="13">
        <f t="shared" si="269"/>
        <v>2.6280663385965493E-5</v>
      </c>
      <c r="BE150" s="13">
        <f t="shared" si="270"/>
        <v>5.7707311463893795E-5</v>
      </c>
      <c r="BF150" s="13">
        <f t="shared" si="271"/>
        <v>6.335711065363023E-5</v>
      </c>
      <c r="BG150" s="13">
        <f t="shared" si="272"/>
        <v>4.6373366661841383E-5</v>
      </c>
      <c r="BH150" s="13">
        <f t="shared" si="273"/>
        <v>2.5456761443599262E-5</v>
      </c>
      <c r="BI150" s="13">
        <f t="shared" si="274"/>
        <v>1.117963606864147E-5</v>
      </c>
      <c r="BJ150" s="14">
        <f t="shared" si="275"/>
        <v>0.67113440474861041</v>
      </c>
      <c r="BK150" s="14">
        <f t="shared" si="276"/>
        <v>0.19414887318850299</v>
      </c>
      <c r="BL150" s="14">
        <f t="shared" si="277"/>
        <v>0.12861721927309244</v>
      </c>
      <c r="BM150" s="14">
        <f t="shared" si="278"/>
        <v>0.58153021292592799</v>
      </c>
      <c r="BN150" s="14">
        <f t="shared" si="279"/>
        <v>0.41104913081809313</v>
      </c>
    </row>
    <row r="151" spans="1:66" x14ac:dyDescent="0.25">
      <c r="A151" t="s">
        <v>21</v>
      </c>
      <c r="B151" t="s">
        <v>272</v>
      </c>
      <c r="C151" t="s">
        <v>268</v>
      </c>
      <c r="D151" s="11">
        <v>44201</v>
      </c>
      <c r="E151" s="10">
        <f>VLOOKUP(A151,home!$A$2:$E$405,3,FALSE)</f>
        <v>1.4056</v>
      </c>
      <c r="F151" s="10">
        <f>VLOOKUP(B151,home!$B$2:$E$405,3,FALSE)</f>
        <v>1.1067</v>
      </c>
      <c r="G151" s="10">
        <f>VLOOKUP(C151,away!$B$2:$E$405,4,FALSE)</f>
        <v>0.83</v>
      </c>
      <c r="H151" s="10">
        <f>VLOOKUP(A151,away!$A$2:$E$405,3,FALSE)</f>
        <v>1.3583000000000001</v>
      </c>
      <c r="I151" s="10">
        <f>VLOOKUP(C151,away!$B$2:$E$405,3,FALSE)</f>
        <v>0.89980000000000004</v>
      </c>
      <c r="J151" s="10">
        <f>VLOOKUP(B151,home!$B$2:$E$405,4,FALSE)</f>
        <v>0.44990000000000002</v>
      </c>
      <c r="K151" s="12">
        <f t="shared" si="224"/>
        <v>1.2911293415999998</v>
      </c>
      <c r="L151" s="12">
        <f t="shared" si="225"/>
        <v>0.54986703316600005</v>
      </c>
      <c r="M151" s="13">
        <f t="shared" si="226"/>
        <v>0.15865926323897683</v>
      </c>
      <c r="N151" s="13">
        <f t="shared" si="227"/>
        <v>0.2048496300844812</v>
      </c>
      <c r="O151" s="13">
        <f t="shared" si="228"/>
        <v>8.7241498361519593E-2</v>
      </c>
      <c r="P151" s="13">
        <f t="shared" si="229"/>
        <v>0.11264005833970626</v>
      </c>
      <c r="Q151" s="13">
        <f t="shared" si="230"/>
        <v>0.13224368400898989</v>
      </c>
      <c r="R151" s="13">
        <f t="shared" si="231"/>
        <v>2.3985611936502619E-2</v>
      </c>
      <c r="S151" s="13">
        <f t="shared" si="232"/>
        <v>1.9992187162217179E-2</v>
      </c>
      <c r="T151" s="13">
        <f t="shared" si="233"/>
        <v>7.2716442180965277E-2</v>
      </c>
      <c r="U151" s="13">
        <f t="shared" si="234"/>
        <v>3.0968527347449724E-2</v>
      </c>
      <c r="V151" s="13">
        <f t="shared" si="235"/>
        <v>1.5770491655571536E-3</v>
      </c>
      <c r="W151" s="13">
        <f t="shared" si="236"/>
        <v>5.6914566888428525E-2</v>
      </c>
      <c r="X151" s="13">
        <f t="shared" si="237"/>
        <v>3.1295444038868053E-2</v>
      </c>
      <c r="Y151" s="13">
        <f t="shared" si="238"/>
        <v>8.604166482632479E-3</v>
      </c>
      <c r="Z151" s="13">
        <f t="shared" si="239"/>
        <v>4.3962990913985651E-3</v>
      </c>
      <c r="AA151" s="13">
        <f t="shared" si="240"/>
        <v>5.6761907513541068E-3</v>
      </c>
      <c r="AB151" s="13">
        <f t="shared" si="241"/>
        <v>3.6643482137959189E-3</v>
      </c>
      <c r="AC151" s="13">
        <f t="shared" si="242"/>
        <v>6.9976575266747265E-5</v>
      </c>
      <c r="AD151" s="13">
        <f t="shared" si="243"/>
        <v>1.8371016818526473E-2</v>
      </c>
      <c r="AE151" s="13">
        <f t="shared" si="244"/>
        <v>1.0101616514245841E-2</v>
      </c>
      <c r="AF151" s="13">
        <f t="shared" si="245"/>
        <v>2.7772729514345157E-3</v>
      </c>
      <c r="AG151" s="13">
        <f t="shared" si="246"/>
        <v>5.0904361269915935E-4</v>
      </c>
      <c r="AH151" s="13">
        <f t="shared" si="247"/>
        <v>6.0434498457442745E-4</v>
      </c>
      <c r="AI151" s="13">
        <f t="shared" si="248"/>
        <v>7.8028754203284261E-4</v>
      </c>
      <c r="AJ151" s="13">
        <f t="shared" si="249"/>
        <v>5.0372607020177324E-4</v>
      </c>
      <c r="AK151" s="13">
        <f t="shared" si="250"/>
        <v>2.1679183645545696E-4</v>
      </c>
      <c r="AL151" s="13">
        <f t="shared" si="251"/>
        <v>1.9871932743282538E-6</v>
      </c>
      <c r="AM151" s="13">
        <f t="shared" si="252"/>
        <v>4.7438717698853241E-3</v>
      </c>
      <c r="AN151" s="13">
        <f t="shared" si="253"/>
        <v>2.6084986958267845E-3</v>
      </c>
      <c r="AO151" s="13">
        <f t="shared" si="254"/>
        <v>7.1716371944582718E-4</v>
      </c>
      <c r="AP151" s="13">
        <f t="shared" si="255"/>
        <v>1.3144822890199024E-4</v>
      </c>
      <c r="AQ151" s="13">
        <f t="shared" si="256"/>
        <v>1.8069761910315654E-5</v>
      </c>
      <c r="AR151" s="13">
        <f t="shared" si="257"/>
        <v>6.6461876735338544E-5</v>
      </c>
      <c r="AS151" s="13">
        <f t="shared" si="258"/>
        <v>8.5810879150797998E-5</v>
      </c>
      <c r="AT151" s="13">
        <f t="shared" si="259"/>
        <v>5.5396471950043502E-5</v>
      </c>
      <c r="AU151" s="13">
        <f t="shared" si="260"/>
        <v>2.3841336785274176E-5</v>
      </c>
      <c r="AV151" s="13">
        <f t="shared" si="261"/>
        <v>7.6955623666087284E-6</v>
      </c>
      <c r="AW151" s="13">
        <f t="shared" si="262"/>
        <v>3.9189077583802943E-8</v>
      </c>
      <c r="AX151" s="13">
        <f t="shared" si="263"/>
        <v>1.0208253391478092E-3</v>
      </c>
      <c r="AY151" s="13">
        <f t="shared" si="264"/>
        <v>5.6131820061788168E-4</v>
      </c>
      <c r="AZ151" s="13">
        <f t="shared" si="265"/>
        <v>1.5432518681791611E-4</v>
      </c>
      <c r="BA151" s="13">
        <f t="shared" si="266"/>
        <v>2.8286110872785416E-5</v>
      </c>
      <c r="BB151" s="13">
        <f t="shared" si="267"/>
        <v>3.8883999663557623E-6</v>
      </c>
      <c r="BC151" s="13">
        <f t="shared" si="268"/>
        <v>4.2762059065256375E-7</v>
      </c>
      <c r="BD151" s="13">
        <f t="shared" si="269"/>
        <v>6.0908658298508311E-6</v>
      </c>
      <c r="BE151" s="13">
        <f t="shared" si="270"/>
        <v>7.864095588669241E-6</v>
      </c>
      <c r="BF151" s="13">
        <f t="shared" si="271"/>
        <v>5.0767822798389904E-6</v>
      </c>
      <c r="BG151" s="13">
        <f t="shared" si="272"/>
        <v>2.1849275208050209E-6</v>
      </c>
      <c r="BH151" s="13">
        <f t="shared" si="273"/>
        <v>7.0525600784517691E-7</v>
      </c>
      <c r="BI151" s="13">
        <f t="shared" si="274"/>
        <v>1.8211534501371759E-7</v>
      </c>
      <c r="BJ151" s="14">
        <f t="shared" si="275"/>
        <v>0.54837100661525517</v>
      </c>
      <c r="BK151" s="14">
        <f t="shared" si="276"/>
        <v>0.2935018398756164</v>
      </c>
      <c r="BL151" s="14">
        <f t="shared" si="277"/>
        <v>0.15390263721344655</v>
      </c>
      <c r="BM151" s="14">
        <f t="shared" si="278"/>
        <v>0.2799907578139999</v>
      </c>
      <c r="BN151" s="14">
        <f t="shared" si="279"/>
        <v>0.71961974597017642</v>
      </c>
    </row>
    <row r="152" spans="1:66" x14ac:dyDescent="0.25">
      <c r="A152" t="s">
        <v>154</v>
      </c>
      <c r="B152" t="s">
        <v>174</v>
      </c>
      <c r="C152" t="s">
        <v>155</v>
      </c>
      <c r="D152" s="11">
        <v>44201</v>
      </c>
      <c r="E152" s="10">
        <f>VLOOKUP(A152,home!$A$2:$E$405,3,FALSE)</f>
        <v>1.3288</v>
      </c>
      <c r="F152" s="10">
        <f>VLOOKUP(B152,home!$B$2:$E$405,3,FALSE)</f>
        <v>1.1706000000000001</v>
      </c>
      <c r="G152" s="10">
        <f>VLOOKUP(C152,away!$B$2:$E$405,4,FALSE)</f>
        <v>0.878</v>
      </c>
      <c r="H152" s="10">
        <f>VLOOKUP(A152,away!$A$2:$E$405,3,FALSE)</f>
        <v>1.0271999999999999</v>
      </c>
      <c r="I152" s="10">
        <f>VLOOKUP(C152,away!$B$2:$E$405,3,FALSE)</f>
        <v>1.298</v>
      </c>
      <c r="J152" s="10">
        <f>VLOOKUP(B152,home!$B$2:$E$405,4,FALSE)</f>
        <v>0.97350000000000003</v>
      </c>
      <c r="K152" s="12">
        <f t="shared" si="224"/>
        <v>1.3657230998400001</v>
      </c>
      <c r="L152" s="12">
        <f t="shared" si="225"/>
        <v>1.2979730016</v>
      </c>
      <c r="M152" s="13">
        <f t="shared" si="226"/>
        <v>6.9690163220562387E-2</v>
      </c>
      <c r="N152" s="13">
        <f t="shared" si="227"/>
        <v>9.5177465741942024E-2</v>
      </c>
      <c r="O152" s="13">
        <f t="shared" si="228"/>
        <v>9.0455950337387264E-2</v>
      </c>
      <c r="P152" s="13">
        <f t="shared" si="229"/>
        <v>0.12353778089374964</v>
      </c>
      <c r="Q152" s="13">
        <f t="shared" si="230"/>
        <v>6.4993031774000246E-2</v>
      </c>
      <c r="R152" s="13">
        <f t="shared" si="231"/>
        <v>5.8704690685999539E-2</v>
      </c>
      <c r="S152" s="13">
        <f t="shared" si="232"/>
        <v>5.4747982365354483E-2</v>
      </c>
      <c r="T152" s="13">
        <f t="shared" si="233"/>
        <v>8.4359200534783269E-2</v>
      </c>
      <c r="U152" s="13">
        <f t="shared" si="234"/>
        <v>8.0174352138831687E-2</v>
      </c>
      <c r="V152" s="13">
        <f t="shared" si="235"/>
        <v>1.0783355509698311E-2</v>
      </c>
      <c r="W152" s="13">
        <f t="shared" si="236"/>
        <v>2.9587494940795746E-2</v>
      </c>
      <c r="X152" s="13">
        <f t="shared" si="237"/>
        <v>3.8403769618129462E-2</v>
      </c>
      <c r="Y152" s="13">
        <f t="shared" si="238"/>
        <v>2.4923528061999191E-2</v>
      </c>
      <c r="Z152" s="13">
        <f t="shared" si="239"/>
        <v>2.5399034525902135E-2</v>
      </c>
      <c r="AA152" s="13">
        <f t="shared" si="240"/>
        <v>3.4688048165658257E-2</v>
      </c>
      <c r="AB152" s="13">
        <f t="shared" si="241"/>
        <v>2.3687134334101013E-2</v>
      </c>
      <c r="AC152" s="13">
        <f t="shared" si="242"/>
        <v>1.1947093290271748E-3</v>
      </c>
      <c r="AD152" s="13">
        <f t="shared" si="243"/>
        <v>1.0102081326760973E-2</v>
      </c>
      <c r="AE152" s="13">
        <f t="shared" si="244"/>
        <v>1.3112228822103248E-2</v>
      </c>
      <c r="AF152" s="13">
        <f t="shared" si="245"/>
        <v>8.5096595009456922E-3</v>
      </c>
      <c r="AG152" s="13">
        <f t="shared" si="246"/>
        <v>3.6817694283454807E-3</v>
      </c>
      <c r="AH152" s="13">
        <f t="shared" si="247"/>
        <v>8.2418152703318068E-3</v>
      </c>
      <c r="AI152" s="13">
        <f t="shared" si="248"/>
        <v>1.1256037499306204E-2</v>
      </c>
      <c r="AJ152" s="13">
        <f t="shared" si="249"/>
        <v>7.6863152127338774E-3</v>
      </c>
      <c r="AK152" s="13">
        <f t="shared" si="250"/>
        <v>3.4991260795607534E-3</v>
      </c>
      <c r="AL152" s="13">
        <f t="shared" si="251"/>
        <v>8.4713097229498243E-5</v>
      </c>
      <c r="AM152" s="13">
        <f t="shared" si="252"/>
        <v>2.759329164883952E-3</v>
      </c>
      <c r="AN152" s="13">
        <f t="shared" si="253"/>
        <v>3.5815347585468442E-3</v>
      </c>
      <c r="AO152" s="13">
        <f t="shared" si="254"/>
        <v>2.3243677104428893E-3</v>
      </c>
      <c r="AP152" s="13">
        <f t="shared" si="255"/>
        <v>1.0056555113152257E-3</v>
      </c>
      <c r="AQ152" s="13">
        <f t="shared" si="256"/>
        <v>3.2632842564935156E-4</v>
      </c>
      <c r="AR152" s="13">
        <f t="shared" si="257"/>
        <v>2.1395307410130575E-3</v>
      </c>
      <c r="AS152" s="13">
        <f t="shared" si="258"/>
        <v>2.9220065558193259E-3</v>
      </c>
      <c r="AT152" s="13">
        <f t="shared" si="259"/>
        <v>1.9953259255831861E-3</v>
      </c>
      <c r="AU152" s="13">
        <f t="shared" si="260"/>
        <v>9.0835423609286205E-4</v>
      </c>
      <c r="AV152" s="13">
        <f t="shared" si="261"/>
        <v>3.1014009076738475E-4</v>
      </c>
      <c r="AW152" s="13">
        <f t="shared" si="262"/>
        <v>4.1713475286506346E-6</v>
      </c>
      <c r="AX152" s="13">
        <f t="shared" si="263"/>
        <v>6.2807993009070587E-4</v>
      </c>
      <c r="AY152" s="13">
        <f t="shared" si="264"/>
        <v>8.1523079210455156E-4</v>
      </c>
      <c r="AZ152" s="13">
        <f t="shared" si="265"/>
        <v>5.2907377911234519E-4</v>
      </c>
      <c r="BA152" s="13">
        <f t="shared" si="266"/>
        <v>2.2890782704743543E-4</v>
      </c>
      <c r="BB152" s="13">
        <f t="shared" si="267"/>
        <v>7.4279044840623346E-5</v>
      </c>
      <c r="BC152" s="13">
        <f t="shared" si="268"/>
        <v>1.9282438957552974E-5</v>
      </c>
      <c r="BD152" s="13">
        <f t="shared" si="269"/>
        <v>4.628421896546984E-4</v>
      </c>
      <c r="BE152" s="13">
        <f t="shared" si="270"/>
        <v>6.3211426999194799E-4</v>
      </c>
      <c r="BF152" s="13">
        <f t="shared" si="271"/>
        <v>4.3164653013325104E-4</v>
      </c>
      <c r="BG152" s="13">
        <f t="shared" si="272"/>
        <v>1.9650321238958788E-4</v>
      </c>
      <c r="BH152" s="13">
        <f t="shared" si="273"/>
        <v>6.7092244088306466E-5</v>
      </c>
      <c r="BI152" s="13">
        <f t="shared" si="274"/>
        <v>1.8325885514300746E-5</v>
      </c>
      <c r="BJ152" s="14">
        <f t="shared" si="275"/>
        <v>0.38514229913279674</v>
      </c>
      <c r="BK152" s="14">
        <f t="shared" si="276"/>
        <v>0.2608539352077261</v>
      </c>
      <c r="BL152" s="14">
        <f t="shared" si="277"/>
        <v>0.32847735160495839</v>
      </c>
      <c r="BM152" s="14">
        <f t="shared" si="278"/>
        <v>0.4965024783731663</v>
      </c>
      <c r="BN152" s="14">
        <f t="shared" si="279"/>
        <v>0.50255908265364113</v>
      </c>
    </row>
    <row r="153" spans="1:66" x14ac:dyDescent="0.25">
      <c r="A153" t="s">
        <v>154</v>
      </c>
      <c r="B153" t="s">
        <v>161</v>
      </c>
      <c r="C153" t="s">
        <v>169</v>
      </c>
      <c r="D153" s="11">
        <v>44201</v>
      </c>
      <c r="E153" s="10">
        <f>VLOOKUP(A153,home!$A$2:$E$405,3,FALSE)</f>
        <v>1.3288</v>
      </c>
      <c r="F153" s="10">
        <f>VLOOKUP(B153,home!$B$2:$E$405,3,FALSE)</f>
        <v>0.59409999999999996</v>
      </c>
      <c r="G153" s="10">
        <f>VLOOKUP(C153,away!$B$2:$E$405,4,FALSE)</f>
        <v>0.83620000000000005</v>
      </c>
      <c r="H153" s="10">
        <f>VLOOKUP(A153,away!$A$2:$E$405,3,FALSE)</f>
        <v>1.0271999999999999</v>
      </c>
      <c r="I153" s="10">
        <f>VLOOKUP(C153,away!$B$2:$E$405,3,FALSE)</f>
        <v>1.0817000000000001</v>
      </c>
      <c r="J153" s="10">
        <f>VLOOKUP(B153,home!$B$2:$E$405,4,FALSE)</f>
        <v>0.6149</v>
      </c>
      <c r="K153" s="12">
        <f t="shared" si="224"/>
        <v>0.66012979489599999</v>
      </c>
      <c r="L153" s="12">
        <f t="shared" si="225"/>
        <v>0.68322906537600003</v>
      </c>
      <c r="M153" s="13">
        <f t="shared" si="226"/>
        <v>0.26096764097823932</v>
      </c>
      <c r="N153" s="13">
        <f t="shared" si="227"/>
        <v>0.17227251531345811</v>
      </c>
      <c r="O153" s="13">
        <f t="shared" si="228"/>
        <v>0.17830067743894201</v>
      </c>
      <c r="P153" s="13">
        <f t="shared" si="229"/>
        <v>0.11770158962758666</v>
      </c>
      <c r="Q153" s="13">
        <f t="shared" si="230"/>
        <v>5.6861110100045548E-2</v>
      </c>
      <c r="R153" s="13">
        <f t="shared" si="231"/>
        <v>6.0910102601257995E-2</v>
      </c>
      <c r="S153" s="13">
        <f t="shared" si="232"/>
        <v>1.3271438701106995E-2</v>
      </c>
      <c r="T153" s="13">
        <f t="shared" si="233"/>
        <v>3.8849163109895959E-2</v>
      </c>
      <c r="U153" s="13">
        <f t="shared" si="234"/>
        <v>4.020857353726276E-2</v>
      </c>
      <c r="V153" s="13">
        <f t="shared" si="235"/>
        <v>6.6507582911639392E-4</v>
      </c>
      <c r="W153" s="13">
        <f t="shared" si="236"/>
        <v>1.2511904315967316E-2</v>
      </c>
      <c r="X153" s="13">
        <f t="shared" si="237"/>
        <v>8.5484966918722913E-3</v>
      </c>
      <c r="Y153" s="13">
        <f t="shared" si="238"/>
        <v>2.920290702578866E-3</v>
      </c>
      <c r="Z153" s="13">
        <f t="shared" si="239"/>
        <v>1.3871850824071259E-2</v>
      </c>
      <c r="AA153" s="13">
        <f t="shared" si="240"/>
        <v>9.1572220393220695E-3</v>
      </c>
      <c r="AB153" s="13">
        <f t="shared" si="241"/>
        <v>3.0224775533174036E-3</v>
      </c>
      <c r="AC153" s="13">
        <f t="shared" si="242"/>
        <v>1.8747650574715334E-5</v>
      </c>
      <c r="AD153" s="13">
        <f t="shared" si="243"/>
        <v>2.06487020746447E-3</v>
      </c>
      <c r="AE153" s="13">
        <f t="shared" si="244"/>
        <v>1.4107793419686973E-3</v>
      </c>
      <c r="AF153" s="13">
        <f t="shared" si="245"/>
        <v>4.8194272563252061E-4</v>
      </c>
      <c r="AG153" s="13">
        <f t="shared" si="246"/>
        <v>1.0975909266622305E-4</v>
      </c>
      <c r="AH153" s="13">
        <f t="shared" si="247"/>
        <v>2.3694129183913751E-3</v>
      </c>
      <c r="AI153" s="13">
        <f t="shared" si="248"/>
        <v>1.5641200638416314E-3</v>
      </c>
      <c r="AJ153" s="13">
        <f t="shared" si="249"/>
        <v>5.1626112846824717E-4</v>
      </c>
      <c r="AK153" s="13">
        <f t="shared" si="250"/>
        <v>1.135997842828405E-4</v>
      </c>
      <c r="AL153" s="13">
        <f t="shared" si="251"/>
        <v>3.3822251159645236E-7</v>
      </c>
      <c r="AM153" s="13">
        <f t="shared" si="252"/>
        <v>2.7261646930807633E-4</v>
      </c>
      <c r="AN153" s="13">
        <f t="shared" si="253"/>
        <v>1.8625949553146203E-4</v>
      </c>
      <c r="AO153" s="13">
        <f t="shared" si="254"/>
        <v>6.3628950524683019E-5</v>
      </c>
      <c r="AP153" s="13">
        <f t="shared" si="255"/>
        <v>1.4491049465944977E-5</v>
      </c>
      <c r="AQ153" s="13">
        <f t="shared" si="256"/>
        <v>2.4751765457337427E-6</v>
      </c>
      <c r="AR153" s="13">
        <f t="shared" si="257"/>
        <v>3.237703547444721E-4</v>
      </c>
      <c r="AS153" s="13">
        <f t="shared" si="258"/>
        <v>2.1373045787087354E-4</v>
      </c>
      <c r="AT153" s="13">
        <f t="shared" si="259"/>
        <v>7.0544921658663947E-5</v>
      </c>
      <c r="AU153" s="13">
        <f t="shared" si="260"/>
        <v>1.5522934888496074E-5</v>
      </c>
      <c r="AV153" s="13">
        <f t="shared" si="261"/>
        <v>2.5617879560317185E-6</v>
      </c>
      <c r="AW153" s="13">
        <f t="shared" si="262"/>
        <v>4.2373630770542696E-9</v>
      </c>
      <c r="AX153" s="13">
        <f t="shared" si="263"/>
        <v>2.9993708994935344E-5</v>
      </c>
      <c r="AY153" s="13">
        <f t="shared" si="264"/>
        <v>2.0492573763769406E-5</v>
      </c>
      <c r="AZ153" s="13">
        <f t="shared" si="265"/>
        <v>7.0005610098844539E-6</v>
      </c>
      <c r="BA153" s="13">
        <f t="shared" si="266"/>
        <v>1.5943289186303412E-6</v>
      </c>
      <c r="BB153" s="13">
        <f t="shared" si="267"/>
        <v>2.7232296424443412E-7</v>
      </c>
      <c r="BC153" s="13">
        <f t="shared" si="268"/>
        <v>3.721179286822934E-8</v>
      </c>
      <c r="BD153" s="13">
        <f t="shared" si="269"/>
        <v>3.6868219478086916E-5</v>
      </c>
      <c r="BE153" s="13">
        <f t="shared" si="270"/>
        <v>2.4337810162250228E-5</v>
      </c>
      <c r="BF153" s="13">
        <f t="shared" si="271"/>
        <v>8.033056815312013E-6</v>
      </c>
      <c r="BG153" s="13">
        <f t="shared" si="272"/>
        <v>1.767620049293278E-6</v>
      </c>
      <c r="BH153" s="13">
        <f t="shared" si="273"/>
        <v>2.9171466514850721E-7</v>
      </c>
      <c r="BI153" s="13">
        <f t="shared" si="274"/>
        <v>3.8513908414527886E-8</v>
      </c>
      <c r="BJ153" s="14">
        <f t="shared" si="275"/>
        <v>0.29662969345037027</v>
      </c>
      <c r="BK153" s="14">
        <f t="shared" si="276"/>
        <v>0.39264532358289939</v>
      </c>
      <c r="BL153" s="14">
        <f t="shared" si="277"/>
        <v>0.29685991445728332</v>
      </c>
      <c r="BM153" s="14">
        <f t="shared" si="278"/>
        <v>0.15297265791869402</v>
      </c>
      <c r="BN153" s="14">
        <f t="shared" si="279"/>
        <v>0.84701363605952962</v>
      </c>
    </row>
    <row r="154" spans="1:66" x14ac:dyDescent="0.25">
      <c r="A154" t="s">
        <v>154</v>
      </c>
      <c r="B154" t="s">
        <v>160</v>
      </c>
      <c r="C154" t="s">
        <v>163</v>
      </c>
      <c r="D154" s="11">
        <v>44201</v>
      </c>
      <c r="E154" s="10">
        <f>VLOOKUP(A154,home!$A$2:$E$405,3,FALSE)</f>
        <v>1.3288</v>
      </c>
      <c r="F154" s="10">
        <f>VLOOKUP(B154,home!$B$2:$E$405,3,FALSE)</f>
        <v>0.62709999999999999</v>
      </c>
      <c r="G154" s="10">
        <f>VLOOKUP(C154,away!$B$2:$E$405,4,FALSE)</f>
        <v>0.96160000000000001</v>
      </c>
      <c r="H154" s="10">
        <f>VLOOKUP(A154,away!$A$2:$E$405,3,FALSE)</f>
        <v>1.0271999999999999</v>
      </c>
      <c r="I154" s="10">
        <f>VLOOKUP(C154,away!$B$2:$E$405,3,FALSE)</f>
        <v>1.2439</v>
      </c>
      <c r="J154" s="10">
        <f>VLOOKUP(B154,home!$B$2:$E$405,4,FALSE)</f>
        <v>0.97350000000000003</v>
      </c>
      <c r="K154" s="12">
        <f t="shared" si="224"/>
        <v>0.801292125568</v>
      </c>
      <c r="L154" s="12">
        <f t="shared" si="225"/>
        <v>1.24387412688</v>
      </c>
      <c r="M154" s="13">
        <f t="shared" si="226"/>
        <v>0.12935868199199177</v>
      </c>
      <c r="N154" s="13">
        <f t="shared" si="227"/>
        <v>0.10365409325403806</v>
      </c>
      <c r="O154" s="13">
        <f t="shared" si="228"/>
        <v>0.16090591761713632</v>
      </c>
      <c r="P154" s="13">
        <f t="shared" si="229"/>
        <v>0.12893264474390467</v>
      </c>
      <c r="Q154" s="13">
        <f t="shared" si="230"/>
        <v>4.1528604353675919E-2</v>
      </c>
      <c r="R154" s="13">
        <f t="shared" si="231"/>
        <v>0.10007335389292037</v>
      </c>
      <c r="S154" s="13">
        <f t="shared" si="232"/>
        <v>3.2127002657786542E-2</v>
      </c>
      <c r="T154" s="13">
        <f t="shared" si="233"/>
        <v>5.1656356480973595E-2</v>
      </c>
      <c r="U154" s="13">
        <f t="shared" si="234"/>
        <v>8.0187990453576843E-2</v>
      </c>
      <c r="V154" s="13">
        <f t="shared" si="235"/>
        <v>3.5579104175708443E-3</v>
      </c>
      <c r="W154" s="13">
        <f t="shared" si="236"/>
        <v>1.1092181218143159E-2</v>
      </c>
      <c r="X154" s="13">
        <f t="shared" si="237"/>
        <v>1.3797277227912555E-2</v>
      </c>
      <c r="Y154" s="13">
        <f t="shared" si="238"/>
        <v>8.5810380825955216E-3</v>
      </c>
      <c r="Z154" s="13">
        <f t="shared" si="239"/>
        <v>4.149288523250319E-2</v>
      </c>
      <c r="AA154" s="13">
        <f t="shared" si="240"/>
        <v>3.3247922203901561E-2</v>
      </c>
      <c r="AB154" s="13">
        <f t="shared" si="241"/>
        <v>1.332064912674189E-2</v>
      </c>
      <c r="AC154" s="13">
        <f t="shared" si="242"/>
        <v>2.2163703705238065E-4</v>
      </c>
      <c r="AD154" s="13">
        <f t="shared" si="243"/>
        <v>2.2220193663678449E-3</v>
      </c>
      <c r="AE154" s="13">
        <f t="shared" si="244"/>
        <v>2.7639123992512535E-3</v>
      </c>
      <c r="AF154" s="13">
        <f t="shared" si="245"/>
        <v>1.7189795611957301E-3</v>
      </c>
      <c r="AG154" s="13">
        <f t="shared" si="246"/>
        <v>7.1273140026896801E-4</v>
      </c>
      <c r="AH154" s="13">
        <f t="shared" si="247"/>
        <v>1.290298159757799E-2</v>
      </c>
      <c r="AI154" s="13">
        <f t="shared" si="248"/>
        <v>1.0339057550488055E-2</v>
      </c>
      <c r="AJ154" s="13">
        <f t="shared" si="249"/>
        <v>4.1423027005002269E-3</v>
      </c>
      <c r="AK154" s="13">
        <f t="shared" si="250"/>
        <v>1.1063981785432977E-3</v>
      </c>
      <c r="AL154" s="13">
        <f t="shared" si="251"/>
        <v>8.8362834006411128E-6</v>
      </c>
      <c r="AM154" s="13">
        <f t="shared" si="252"/>
        <v>3.5609732422603024E-4</v>
      </c>
      <c r="AN154" s="13">
        <f t="shared" si="253"/>
        <v>4.4294024825595758E-4</v>
      </c>
      <c r="AO154" s="13">
        <f t="shared" si="254"/>
        <v>2.7548095727969495E-4</v>
      </c>
      <c r="AP154" s="13">
        <f t="shared" si="255"/>
        <v>1.142212117361157E-4</v>
      </c>
      <c r="AQ154" s="13">
        <f t="shared" si="256"/>
        <v>3.5519202504859137E-5</v>
      </c>
      <c r="AR154" s="13">
        <f t="shared" si="257"/>
        <v>3.2099369937672053E-3</v>
      </c>
      <c r="AS154" s="13">
        <f t="shared" si="258"/>
        <v>2.5720972366750803E-3</v>
      </c>
      <c r="AT154" s="13">
        <f t="shared" si="259"/>
        <v>1.0305006309714771E-3</v>
      </c>
      <c r="AU154" s="13">
        <f t="shared" si="260"/>
        <v>2.7524401366343335E-4</v>
      </c>
      <c r="AV154" s="13">
        <f t="shared" si="261"/>
        <v>5.5137715189560031E-5</v>
      </c>
      <c r="AW154" s="13">
        <f t="shared" si="262"/>
        <v>2.4464393005030001E-7</v>
      </c>
      <c r="AX154" s="13">
        <f t="shared" si="263"/>
        <v>4.755633030635882E-5</v>
      </c>
      <c r="AY154" s="13">
        <f t="shared" si="264"/>
        <v>5.9154088837438955E-5</v>
      </c>
      <c r="AZ154" s="13">
        <f t="shared" si="265"/>
        <v>3.6790120302025677E-5</v>
      </c>
      <c r="BA154" s="13">
        <f t="shared" si="266"/>
        <v>1.5254092922830785E-5</v>
      </c>
      <c r="BB154" s="13">
        <f t="shared" si="267"/>
        <v>4.7435428789331333E-6</v>
      </c>
      <c r="BC154" s="13">
        <f t="shared" si="268"/>
        <v>1.1800740513701584E-6</v>
      </c>
      <c r="BD154" s="13">
        <f t="shared" si="269"/>
        <v>6.6545959591033244E-4</v>
      </c>
      <c r="BE154" s="13">
        <f t="shared" si="270"/>
        <v>5.3322753408661266E-4</v>
      </c>
      <c r="BF154" s="13">
        <f t="shared" si="271"/>
        <v>2.136355120998225E-4</v>
      </c>
      <c r="BG154" s="13">
        <f t="shared" si="272"/>
        <v>5.7061484529091648E-5</v>
      </c>
      <c r="BH154" s="13">
        <f t="shared" si="273"/>
        <v>1.1430729556595348E-5</v>
      </c>
      <c r="BI154" s="13">
        <f t="shared" si="274"/>
        <v>1.8318707166394502E-6</v>
      </c>
      <c r="BJ154" s="14">
        <f t="shared" si="275"/>
        <v>0.23911613053772424</v>
      </c>
      <c r="BK154" s="14">
        <f t="shared" si="276"/>
        <v>0.29426586722054432</v>
      </c>
      <c r="BL154" s="14">
        <f t="shared" si="277"/>
        <v>0.42485213663855231</v>
      </c>
      <c r="BM154" s="14">
        <f t="shared" si="278"/>
        <v>0.33521481433074957</v>
      </c>
      <c r="BN154" s="14">
        <f t="shared" si="279"/>
        <v>0.66445329585366708</v>
      </c>
    </row>
    <row r="155" spans="1:66" s="10" customFormat="1" x14ac:dyDescent="0.25">
      <c r="A155" t="s">
        <v>154</v>
      </c>
      <c r="B155" t="s">
        <v>164</v>
      </c>
      <c r="C155" t="s">
        <v>157</v>
      </c>
      <c r="D155" s="11">
        <v>44201</v>
      </c>
      <c r="E155" s="10">
        <f>VLOOKUP(A155,home!$A$2:$E$405,3,FALSE)</f>
        <v>1.3288</v>
      </c>
      <c r="F155" s="10">
        <f>VLOOKUP(B155,home!$B$2:$E$405,3,FALSE)</f>
        <v>0.878</v>
      </c>
      <c r="G155" s="10">
        <f>VLOOKUP(C155,away!$B$2:$E$405,4,FALSE)</f>
        <v>0.75260000000000005</v>
      </c>
      <c r="H155" s="10">
        <f>VLOOKUP(A155,away!$A$2:$E$405,3,FALSE)</f>
        <v>1.0271999999999999</v>
      </c>
      <c r="I155" s="10">
        <f>VLOOKUP(C155,away!$B$2:$E$405,3,FALSE)</f>
        <v>1.4061999999999999</v>
      </c>
      <c r="J155" s="10">
        <f>VLOOKUP(B155,home!$B$2:$E$405,4,FALSE)</f>
        <v>1.6766000000000001</v>
      </c>
      <c r="K155" s="12">
        <f t="shared" si="224"/>
        <v>0.87804818464000001</v>
      </c>
      <c r="L155" s="12">
        <f t="shared" si="225"/>
        <v>2.4217625898240001</v>
      </c>
      <c r="M155" s="13">
        <f t="shared" si="226"/>
        <v>3.6890147298727471E-2</v>
      </c>
      <c r="N155" s="13">
        <f t="shared" si="227"/>
        <v>3.2391326866749857E-2</v>
      </c>
      <c r="O155" s="13">
        <f t="shared" si="228"/>
        <v>8.9339178661155094E-2</v>
      </c>
      <c r="P155" s="13">
        <f t="shared" si="229"/>
        <v>7.8444103640655849E-2</v>
      </c>
      <c r="Q155" s="13">
        <f t="shared" si="230"/>
        <v>1.4220572876715284E-2</v>
      </c>
      <c r="R155" s="13">
        <f t="shared" si="231"/>
        <v>0.10817914034359402</v>
      </c>
      <c r="S155" s="13">
        <f t="shared" si="232"/>
        <v>4.170136097693368E-2</v>
      </c>
      <c r="T155" s="13">
        <f t="shared" si="233"/>
        <v>3.4438851398694938E-2</v>
      </c>
      <c r="U155" s="13">
        <f t="shared" si="234"/>
        <v>9.4986497794608507E-2</v>
      </c>
      <c r="V155" s="13">
        <f t="shared" si="235"/>
        <v>9.8527538952079448E-3</v>
      </c>
      <c r="W155" s="13">
        <f t="shared" si="236"/>
        <v>4.1621160663135601E-3</v>
      </c>
      <c r="X155" s="13">
        <f t="shared" si="237"/>
        <v>1.0079656983903605E-2</v>
      </c>
      <c r="Y155" s="13">
        <f t="shared" si="238"/>
        <v>1.2205268100937985E-2</v>
      </c>
      <c r="Z155" s="13">
        <f t="shared" si="239"/>
        <v>8.7328065027812082E-2</v>
      </c>
      <c r="AA155" s="13">
        <f t="shared" si="240"/>
        <v>7.6678248965794255E-2</v>
      </c>
      <c r="AB155" s="13">
        <f t="shared" si="241"/>
        <v>3.3663598652894804E-2</v>
      </c>
      <c r="AC155" s="13">
        <f t="shared" si="242"/>
        <v>1.3094459230585469E-3</v>
      </c>
      <c r="AD155" s="13">
        <f t="shared" si="243"/>
        <v>9.1363461407189953E-4</v>
      </c>
      <c r="AE155" s="13">
        <f t="shared" si="244"/>
        <v>2.2126061291276142E-3</v>
      </c>
      <c r="AF155" s="13">
        <f t="shared" si="245"/>
        <v>2.6792033747682739E-3</v>
      </c>
      <c r="AG155" s="13">
        <f t="shared" si="246"/>
        <v>2.1627981678480055E-3</v>
      </c>
      <c r="AH155" s="13">
        <f t="shared" si="247"/>
        <v>5.287196023151821E-2</v>
      </c>
      <c r="AI155" s="13">
        <f t="shared" si="248"/>
        <v>4.6424128699642839E-2</v>
      </c>
      <c r="AJ155" s="13">
        <f t="shared" si="249"/>
        <v>2.0381310964107557E-2</v>
      </c>
      <c r="AK155" s="13">
        <f t="shared" si="250"/>
        <v>5.9652576975393239E-3</v>
      </c>
      <c r="AL155" s="13">
        <f t="shared" si="251"/>
        <v>1.1137750236500925E-4</v>
      </c>
      <c r="AM155" s="13">
        <f t="shared" si="252"/>
        <v>1.6044304286201973E-4</v>
      </c>
      <c r="AN155" s="13">
        <f t="shared" si="253"/>
        <v>3.8855495900076795E-4</v>
      </c>
      <c r="AO155" s="13">
        <f t="shared" si="254"/>
        <v>4.7049393189932908E-4</v>
      </c>
      <c r="AP155" s="13">
        <f t="shared" si="255"/>
        <v>3.7980820100433203E-4</v>
      </c>
      <c r="AQ155" s="13">
        <f t="shared" si="256"/>
        <v>2.2995132312516136E-4</v>
      </c>
      <c r="AR155" s="13">
        <f t="shared" si="257"/>
        <v>2.5608667067870617E-2</v>
      </c>
      <c r="AS155" s="13">
        <f t="shared" si="258"/>
        <v>2.2485643629993946E-2</v>
      </c>
      <c r="AT155" s="13">
        <f t="shared" si="259"/>
        <v>9.871739284889082E-3</v>
      </c>
      <c r="AU155" s="13">
        <f t="shared" si="260"/>
        <v>2.8892875861120768E-3</v>
      </c>
      <c r="AV155" s="13">
        <f t="shared" si="261"/>
        <v>6.3423342997214903E-4</v>
      </c>
      <c r="AW155" s="13">
        <f t="shared" si="262"/>
        <v>6.5787728179445345E-6</v>
      </c>
      <c r="AX155" s="13">
        <f t="shared" si="263"/>
        <v>2.3479453753852349E-5</v>
      </c>
      <c r="AY155" s="13">
        <f t="shared" si="264"/>
        <v>5.6861662730582303E-5</v>
      </c>
      <c r="AZ155" s="13">
        <f t="shared" si="265"/>
        <v>6.8852723798056928E-5</v>
      </c>
      <c r="BA155" s="13">
        <f t="shared" si="266"/>
        <v>5.5581650233872973E-5</v>
      </c>
      <c r="BB155" s="13">
        <f t="shared" si="267"/>
        <v>3.365139030426898E-5</v>
      </c>
      <c r="BC155" s="13">
        <f t="shared" si="268"/>
        <v>1.6299135626888942E-5</v>
      </c>
      <c r="BD155" s="13">
        <f t="shared" si="269"/>
        <v>1.0336351980037826E-2</v>
      </c>
      <c r="BE155" s="13">
        <f t="shared" si="270"/>
        <v>9.0758150918722816E-3</v>
      </c>
      <c r="BF155" s="13">
        <f t="shared" si="271"/>
        <v>3.984501482773386E-3</v>
      </c>
      <c r="BG155" s="13">
        <f t="shared" si="272"/>
        <v>1.1661947645481867E-3</v>
      </c>
      <c r="BH155" s="13">
        <f t="shared" si="273"/>
        <v>2.5599379898705185E-4</v>
      </c>
      <c r="BI155" s="13">
        <f t="shared" si="274"/>
        <v>4.4954978095935601E-5</v>
      </c>
      <c r="BJ155" s="14">
        <f t="shared" si="275"/>
        <v>0.11735001205347015</v>
      </c>
      <c r="BK155" s="14">
        <f t="shared" si="276"/>
        <v>0.16836605089967907</v>
      </c>
      <c r="BL155" s="14">
        <f t="shared" si="277"/>
        <v>0.61484270510600703</v>
      </c>
      <c r="BM155" s="14">
        <f t="shared" si="278"/>
        <v>0.62837208050945814</v>
      </c>
      <c r="BN155" s="14">
        <f t="shared" si="279"/>
        <v>0.3594644696875976</v>
      </c>
    </row>
    <row r="156" spans="1:66" x14ac:dyDescent="0.25">
      <c r="A156" t="s">
        <v>154</v>
      </c>
      <c r="B156" t="s">
        <v>168</v>
      </c>
      <c r="C156" t="s">
        <v>158</v>
      </c>
      <c r="D156" s="11">
        <v>44201</v>
      </c>
      <c r="E156" s="10">
        <f>VLOOKUP(A156,home!$A$2:$E$405,3,FALSE)</f>
        <v>1.3288</v>
      </c>
      <c r="F156" s="10">
        <f>VLOOKUP(B156,home!$B$2:$E$405,3,FALSE)</f>
        <v>0.7944</v>
      </c>
      <c r="G156" s="10">
        <f>VLOOKUP(C156,away!$B$2:$E$405,4,FALSE)</f>
        <v>0.59409999999999996</v>
      </c>
      <c r="H156" s="10">
        <f>VLOOKUP(A156,away!$A$2:$E$405,3,FALSE)</f>
        <v>1.0271999999999999</v>
      </c>
      <c r="I156" s="10">
        <f>VLOOKUP(C156,away!$B$2:$E$405,3,FALSE)</f>
        <v>1.0760000000000001</v>
      </c>
      <c r="J156" s="10">
        <f>VLOOKUP(B156,home!$B$2:$E$405,4,FALSE)</f>
        <v>0.81130000000000002</v>
      </c>
      <c r="K156" s="12">
        <f t="shared" si="224"/>
        <v>0.62713119955199992</v>
      </c>
      <c r="L156" s="12">
        <f t="shared" si="225"/>
        <v>0.89670327935999994</v>
      </c>
      <c r="M156" s="13">
        <f t="shared" si="226"/>
        <v>0.21787484666615481</v>
      </c>
      <c r="N156" s="13">
        <f t="shared" si="227"/>
        <v>0.13663611394195369</v>
      </c>
      <c r="O156" s="13">
        <f t="shared" si="228"/>
        <v>0.19536908949559814</v>
      </c>
      <c r="P156" s="13">
        <f t="shared" si="229"/>
        <v>0.12252205145075647</v>
      </c>
      <c r="Q156" s="13">
        <f t="shared" si="230"/>
        <v>4.2844385019270577E-2</v>
      </c>
      <c r="R156" s="13">
        <f t="shared" si="231"/>
        <v>8.7594051618140087E-2</v>
      </c>
      <c r="S156" s="13">
        <f t="shared" si="232"/>
        <v>1.7225087385493228E-2</v>
      </c>
      <c r="T156" s="13">
        <f t="shared" si="233"/>
        <v>3.8418700548942371E-2</v>
      </c>
      <c r="U156" s="13">
        <f t="shared" si="234"/>
        <v>5.4932962664903981E-2</v>
      </c>
      <c r="V156" s="13">
        <f t="shared" si="235"/>
        <v>1.0762820313193551E-3</v>
      </c>
      <c r="W156" s="13">
        <f t="shared" si="236"/>
        <v>8.9563501904009676E-3</v>
      </c>
      <c r="X156" s="13">
        <f t="shared" si="237"/>
        <v>8.031188586829106E-3</v>
      </c>
      <c r="Y156" s="13">
        <f t="shared" si="238"/>
        <v>3.6007965714841311E-3</v>
      </c>
      <c r="Z156" s="13">
        <f t="shared" si="239"/>
        <v>2.6181957779471778E-2</v>
      </c>
      <c r="AA156" s="13">
        <f t="shared" si="240"/>
        <v>1.6419522588859949E-2</v>
      </c>
      <c r="AB156" s="13">
        <f t="shared" si="241"/>
        <v>5.1485974486114488E-3</v>
      </c>
      <c r="AC156" s="13">
        <f t="shared" si="242"/>
        <v>3.782799059719298E-5</v>
      </c>
      <c r="AD156" s="13">
        <f t="shared" si="243"/>
        <v>1.4042016596284847E-3</v>
      </c>
      <c r="AE156" s="13">
        <f t="shared" si="244"/>
        <v>1.2591522330716166E-3</v>
      </c>
      <c r="AF156" s="13">
        <f t="shared" si="245"/>
        <v>5.6454296830439274E-4</v>
      </c>
      <c r="AG156" s="13">
        <f t="shared" si="246"/>
        <v>1.6874251033939251E-4</v>
      </c>
      <c r="AH156" s="13">
        <f t="shared" si="247"/>
        <v>5.8693618502293496E-3</v>
      </c>
      <c r="AI156" s="13">
        <f t="shared" si="248"/>
        <v>3.6808599377390772E-3</v>
      </c>
      <c r="AJ156" s="13">
        <f t="shared" si="249"/>
        <v>1.1541910540686035E-3</v>
      </c>
      <c r="AK156" s="13">
        <f t="shared" si="250"/>
        <v>2.4127640675007691E-4</v>
      </c>
      <c r="AL156" s="13">
        <f t="shared" si="251"/>
        <v>8.5090373324824732E-7</v>
      </c>
      <c r="AM156" s="13">
        <f t="shared" si="252"/>
        <v>1.7612373424314421E-4</v>
      </c>
      <c r="AN156" s="13">
        <f t="shared" si="253"/>
        <v>1.5793073006895649E-4</v>
      </c>
      <c r="AO156" s="13">
        <f t="shared" si="254"/>
        <v>7.0808501782276121E-5</v>
      </c>
      <c r="AP156" s="13">
        <f t="shared" si="255"/>
        <v>2.1164738584911803E-5</v>
      </c>
      <c r="AQ156" s="13">
        <f t="shared" si="256"/>
        <v>4.7446226239718829E-6</v>
      </c>
      <c r="AR156" s="13">
        <f t="shared" si="257"/>
        <v>1.0526152037702273E-3</v>
      </c>
      <c r="AS156" s="13">
        <f t="shared" si="258"/>
        <v>6.6012783540709532E-4</v>
      </c>
      <c r="AT156" s="13">
        <f t="shared" si="259"/>
        <v>2.069933806382584E-4</v>
      </c>
      <c r="AU156" s="13">
        <f t="shared" si="260"/>
        <v>4.327066903299825E-5</v>
      </c>
      <c r="AV156" s="13">
        <f t="shared" si="261"/>
        <v>6.7840966440204398E-6</v>
      </c>
      <c r="AW156" s="13">
        <f t="shared" si="262"/>
        <v>1.3291839657790822E-8</v>
      </c>
      <c r="AX156" s="13">
        <f t="shared" si="263"/>
        <v>1.8408781454246772E-5</v>
      </c>
      <c r="AY156" s="13">
        <f t="shared" si="264"/>
        <v>1.6507214699044628E-5</v>
      </c>
      <c r="AZ156" s="13">
        <f t="shared" si="265"/>
        <v>7.4010367768664558E-6</v>
      </c>
      <c r="BA156" s="13">
        <f t="shared" si="266"/>
        <v>2.2121779828267051E-6</v>
      </c>
      <c r="BB156" s="13">
        <f t="shared" si="267"/>
        <v>4.9591681293217393E-7</v>
      </c>
      <c r="BC156" s="13">
        <f t="shared" si="268"/>
        <v>8.8938046489208028E-8</v>
      </c>
      <c r="BD156" s="13">
        <f t="shared" si="269"/>
        <v>1.5731391752082615E-4</v>
      </c>
      <c r="BE156" s="13">
        <f t="shared" si="270"/>
        <v>9.8656465801060062E-5</v>
      </c>
      <c r="BF156" s="13">
        <f t="shared" si="271"/>
        <v>3.0935273870689827E-5</v>
      </c>
      <c r="BG156" s="13">
        <f t="shared" si="272"/>
        <v>6.4668251369984521E-6</v>
      </c>
      <c r="BH156" s="13">
        <f t="shared" si="273"/>
        <v>1.013886951364716E-6</v>
      </c>
      <c r="BI156" s="13">
        <f t="shared" si="274"/>
        <v>1.2716802800389494E-7</v>
      </c>
      <c r="BJ156" s="14">
        <f t="shared" si="275"/>
        <v>0.24236006062330034</v>
      </c>
      <c r="BK156" s="14">
        <f t="shared" si="276"/>
        <v>0.35875345364275335</v>
      </c>
      <c r="BL156" s="14">
        <f t="shared" si="277"/>
        <v>0.37267421778770216</v>
      </c>
      <c r="BM156" s="14">
        <f t="shared" si="278"/>
        <v>0.19711265771849462</v>
      </c>
      <c r="BN156" s="14">
        <f t="shared" si="279"/>
        <v>0.80284053819187373</v>
      </c>
    </row>
    <row r="157" spans="1:66" x14ac:dyDescent="0.25">
      <c r="A157" t="s">
        <v>154</v>
      </c>
      <c r="B157" t="s">
        <v>162</v>
      </c>
      <c r="C157" t="s">
        <v>165</v>
      </c>
      <c r="D157" s="11">
        <v>44201</v>
      </c>
      <c r="E157" s="10">
        <f>VLOOKUP(A157,home!$A$2:$E$405,3,FALSE)</f>
        <v>1.3288</v>
      </c>
      <c r="F157" s="10">
        <f>VLOOKUP(B157,home!$B$2:$E$405,3,FALSE)</f>
        <v>0.54349999999999998</v>
      </c>
      <c r="G157" s="10">
        <f>VLOOKUP(C157,away!$B$2:$E$405,4,FALSE)</f>
        <v>1.4215</v>
      </c>
      <c r="H157" s="10">
        <f>VLOOKUP(A157,away!$A$2:$E$405,3,FALSE)</f>
        <v>1.0271999999999999</v>
      </c>
      <c r="I157" s="10">
        <f>VLOOKUP(C157,away!$B$2:$E$405,3,FALSE)</f>
        <v>1.0817000000000001</v>
      </c>
      <c r="J157" s="10">
        <f>VLOOKUP(B157,home!$B$2:$E$405,4,FALSE)</f>
        <v>1.1357999999999999</v>
      </c>
      <c r="K157" s="12">
        <f t="shared" si="224"/>
        <v>1.0266112801999998</v>
      </c>
      <c r="L157" s="12">
        <f t="shared" si="225"/>
        <v>1.262012640192</v>
      </c>
      <c r="M157" s="13">
        <f t="shared" si="226"/>
        <v>0.10140590848984632</v>
      </c>
      <c r="N157" s="13">
        <f t="shared" si="227"/>
        <v>0.10410444953460515</v>
      </c>
      <c r="O157" s="13">
        <f t="shared" si="228"/>
        <v>0.12797553830433928</v>
      </c>
      <c r="P157" s="13">
        <f t="shared" si="229"/>
        <v>0.13138113121290187</v>
      </c>
      <c r="Q157" s="13">
        <f t="shared" si="230"/>
        <v>5.3437401105618634E-2</v>
      </c>
      <c r="R157" s="13">
        <f t="shared" si="231"/>
        <v>8.0753373487725849E-2</v>
      </c>
      <c r="S157" s="13">
        <f t="shared" si="232"/>
        <v>4.2554230556767977E-2</v>
      </c>
      <c r="T157" s="13">
        <f t="shared" si="233"/>
        <v>6.7438675654300659E-2</v>
      </c>
      <c r="U157" s="13">
        <f t="shared" si="234"/>
        <v>8.2902324136702954E-2</v>
      </c>
      <c r="V157" s="13">
        <f t="shared" si="235"/>
        <v>6.125900936918084E-3</v>
      </c>
      <c r="W157" s="13">
        <f t="shared" si="236"/>
        <v>1.8286479586533348E-2</v>
      </c>
      <c r="X157" s="13">
        <f t="shared" si="237"/>
        <v>2.307776838281806E-2</v>
      </c>
      <c r="Y157" s="13">
        <f t="shared" si="238"/>
        <v>1.4562217703269846E-2</v>
      </c>
      <c r="Z157" s="13">
        <f t="shared" si="239"/>
        <v>3.3970592693218504E-2</v>
      </c>
      <c r="AA157" s="13">
        <f t="shared" si="240"/>
        <v>3.4874593653937809E-2</v>
      </c>
      <c r="AB157" s="13">
        <f t="shared" si="241"/>
        <v>1.7901325618761937E-2</v>
      </c>
      <c r="AC157" s="13">
        <f t="shared" si="242"/>
        <v>4.9604345470107621E-4</v>
      </c>
      <c r="AD157" s="13">
        <f t="shared" si="243"/>
        <v>4.6932765546705392E-3</v>
      </c>
      <c r="AE157" s="13">
        <f t="shared" si="244"/>
        <v>5.9229743359109797E-3</v>
      </c>
      <c r="AF157" s="13">
        <f t="shared" si="245"/>
        <v>3.737434239726238E-3</v>
      </c>
      <c r="AG157" s="13">
        <f t="shared" si="246"/>
        <v>1.5722297508069627E-3</v>
      </c>
      <c r="AH157" s="13">
        <f t="shared" si="247"/>
        <v>1.0717829343413936E-2</v>
      </c>
      <c r="AI157" s="13">
        <f t="shared" si="248"/>
        <v>1.1003044503207304E-2</v>
      </c>
      <c r="AJ157" s="13">
        <f t="shared" si="249"/>
        <v>5.6479248017676101E-3</v>
      </c>
      <c r="AK157" s="13">
        <f t="shared" si="250"/>
        <v>1.9327411037386593E-3</v>
      </c>
      <c r="AL157" s="13">
        <f t="shared" si="251"/>
        <v>2.5706884807765902E-5</v>
      </c>
      <c r="AM157" s="13">
        <f t="shared" si="252"/>
        <v>9.6363413042459365E-4</v>
      </c>
      <c r="AN157" s="13">
        <f t="shared" si="253"/>
        <v>1.2161184531162635E-3</v>
      </c>
      <c r="AO157" s="13">
        <f t="shared" si="254"/>
        <v>7.6737842990173344E-4</v>
      </c>
      <c r="AP157" s="13">
        <f t="shared" si="255"/>
        <v>3.2281375944889264E-4</v>
      </c>
      <c r="AQ157" s="13">
        <f t="shared" si="256"/>
        <v>1.0184876121310053E-4</v>
      </c>
      <c r="AR157" s="13">
        <f t="shared" si="257"/>
        <v>2.7052072213618211E-3</v>
      </c>
      <c r="AS157" s="13">
        <f t="shared" si="258"/>
        <v>2.777196248728543E-3</v>
      </c>
      <c r="AT157" s="13">
        <f t="shared" si="259"/>
        <v>1.4255504981369232E-3</v>
      </c>
      <c r="AU157" s="13">
        <f t="shared" si="260"/>
        <v>4.8782874062736488E-4</v>
      </c>
      <c r="AV157" s="13">
        <f t="shared" si="261"/>
        <v>1.2520262198345314E-4</v>
      </c>
      <c r="AW157" s="13">
        <f t="shared" si="262"/>
        <v>9.2515965903237682E-7</v>
      </c>
      <c r="AX157" s="13">
        <f t="shared" si="263"/>
        <v>1.6487961137993419E-4</v>
      </c>
      <c r="AY157" s="13">
        <f t="shared" si="264"/>
        <v>2.0808015367142167E-4</v>
      </c>
      <c r="AZ157" s="13">
        <f t="shared" si="265"/>
        <v>1.3129989205321399E-4</v>
      </c>
      <c r="BA157" s="13">
        <f t="shared" si="266"/>
        <v>5.5234041142333708E-5</v>
      </c>
      <c r="BB157" s="13">
        <f t="shared" si="267"/>
        <v>1.7426514522627529E-5</v>
      </c>
      <c r="BC157" s="13">
        <f t="shared" si="268"/>
        <v>4.3984963204090776E-6</v>
      </c>
      <c r="BD157" s="13">
        <f t="shared" si="269"/>
        <v>5.6900095128288304E-4</v>
      </c>
      <c r="BE157" s="13">
        <f t="shared" si="270"/>
        <v>5.8414279503153828E-4</v>
      </c>
      <c r="BF157" s="13">
        <f t="shared" si="271"/>
        <v>2.9984379131346679E-4</v>
      </c>
      <c r="BG157" s="13">
        <f t="shared" si="272"/>
        <v>1.0260767282011326E-4</v>
      </c>
      <c r="BH157" s="13">
        <f t="shared" si="273"/>
        <v>2.6334548588049793E-5</v>
      </c>
      <c r="BI157" s="13">
        <f t="shared" si="274"/>
        <v>5.4070689278933808E-6</v>
      </c>
      <c r="BJ157" s="14">
        <f t="shared" si="275"/>
        <v>0.30078601909145491</v>
      </c>
      <c r="BK157" s="14">
        <f t="shared" si="276"/>
        <v>0.28219700168961442</v>
      </c>
      <c r="BL157" s="14">
        <f t="shared" si="277"/>
        <v>0.3828170171123973</v>
      </c>
      <c r="BM157" s="14">
        <f t="shared" si="278"/>
        <v>0.40050567345763571</v>
      </c>
      <c r="BN157" s="14">
        <f t="shared" si="279"/>
        <v>0.59905780213503712</v>
      </c>
    </row>
    <row r="158" spans="1:66" x14ac:dyDescent="0.25">
      <c r="A158" t="s">
        <v>154</v>
      </c>
      <c r="B158" t="s">
        <v>170</v>
      </c>
      <c r="C158" t="s">
        <v>173</v>
      </c>
      <c r="D158" s="11">
        <v>44201</v>
      </c>
      <c r="E158" s="10">
        <f>VLOOKUP(A158,home!$A$2:$E$405,3,FALSE)</f>
        <v>1.3288</v>
      </c>
      <c r="F158" s="10">
        <f>VLOOKUP(B158,home!$B$2:$E$405,3,FALSE)</f>
        <v>1.087</v>
      </c>
      <c r="G158" s="10">
        <f>VLOOKUP(C158,away!$B$2:$E$405,4,FALSE)</f>
        <v>1.4166000000000001</v>
      </c>
      <c r="H158" s="10">
        <f>VLOOKUP(A158,away!$A$2:$E$405,3,FALSE)</f>
        <v>1.0271999999999999</v>
      </c>
      <c r="I158" s="10">
        <f>VLOOKUP(C158,away!$B$2:$E$405,3,FALSE)</f>
        <v>1.1453</v>
      </c>
      <c r="J158" s="10">
        <f>VLOOKUP(B158,home!$B$2:$E$405,4,FALSE)</f>
        <v>1.4061999999999999</v>
      </c>
      <c r="K158" s="12">
        <f t="shared" si="224"/>
        <v>2.0461449729600001</v>
      </c>
      <c r="L158" s="12">
        <f t="shared" si="225"/>
        <v>1.6543270273919999</v>
      </c>
      <c r="M158" s="13">
        <f t="shared" si="226"/>
        <v>2.4711859710716638E-2</v>
      </c>
      <c r="N158" s="13">
        <f t="shared" si="227"/>
        <v>5.0564047519575599E-2</v>
      </c>
      <c r="O158" s="13">
        <f t="shared" si="228"/>
        <v>4.0881497416557971E-2</v>
      </c>
      <c r="P158" s="13">
        <f t="shared" si="229"/>
        <v>8.3649470425967307E-2</v>
      </c>
      <c r="Q158" s="13">
        <f t="shared" si="230"/>
        <v>5.1730685822345093E-2</v>
      </c>
      <c r="R158" s="13">
        <f t="shared" si="231"/>
        <v>3.3815683048234048E-2</v>
      </c>
      <c r="S158" s="13">
        <f t="shared" si="232"/>
        <v>7.0788216512801941E-2</v>
      </c>
      <c r="T158" s="13">
        <f t="shared" si="233"/>
        <v>8.5579471701429627E-2</v>
      </c>
      <c r="U158" s="13">
        <f t="shared" si="234"/>
        <v>6.9191789876352772E-2</v>
      </c>
      <c r="V158" s="13">
        <f t="shared" si="235"/>
        <v>2.6624179163868809E-2</v>
      </c>
      <c r="W158" s="13">
        <f t="shared" si="236"/>
        <v>3.5282827581054853E-2</v>
      </c>
      <c r="X158" s="13">
        <f t="shared" si="237"/>
        <v>5.8369335270150938E-2</v>
      </c>
      <c r="Y158" s="13">
        <f t="shared" si="238"/>
        <v>4.8280984454157912E-2</v>
      </c>
      <c r="Z158" s="13">
        <f t="shared" si="239"/>
        <v>1.8647399472138358E-2</v>
      </c>
      <c r="AA158" s="13">
        <f t="shared" si="240"/>
        <v>3.8155282688692851E-2</v>
      </c>
      <c r="AB158" s="13">
        <f t="shared" si="241"/>
        <v>3.9035619932668304E-2</v>
      </c>
      <c r="AC158" s="13">
        <f t="shared" si="242"/>
        <v>5.6326661410115546E-3</v>
      </c>
      <c r="AD158" s="13">
        <f t="shared" si="243"/>
        <v>1.804844507169746E-2</v>
      </c>
      <c r="AE158" s="13">
        <f t="shared" si="244"/>
        <v>2.9858030484509048E-2</v>
      </c>
      <c r="AF158" s="13">
        <f t="shared" si="245"/>
        <v>2.4697473407608788E-2</v>
      </c>
      <c r="AG158" s="13">
        <f t="shared" si="246"/>
        <v>1.3619232588834138E-2</v>
      </c>
      <c r="AH158" s="13">
        <f t="shared" si="247"/>
        <v>7.7122242343334452E-3</v>
      </c>
      <c r="AI158" s="13">
        <f t="shared" si="248"/>
        <v>1.578032884742166E-2</v>
      </c>
      <c r="AJ158" s="13">
        <f t="shared" si="249"/>
        <v>1.6144420271403757E-2</v>
      </c>
      <c r="AK158" s="13">
        <f t="shared" si="250"/>
        <v>1.1011274793228771E-2</v>
      </c>
      <c r="AL158" s="13">
        <f t="shared" si="251"/>
        <v>7.626614027394532E-4</v>
      </c>
      <c r="AM158" s="13">
        <f t="shared" si="252"/>
        <v>7.385947030639683E-3</v>
      </c>
      <c r="AN158" s="13">
        <f t="shared" si="253"/>
        <v>1.2218771795672915E-2</v>
      </c>
      <c r="AO158" s="13">
        <f t="shared" si="254"/>
        <v>1.0106922211558391E-2</v>
      </c>
      <c r="AP158" s="13">
        <f t="shared" si="255"/>
        <v>5.5733848594431909E-3</v>
      </c>
      <c r="AQ158" s="13">
        <f t="shared" si="256"/>
        <v>2.3050503017585568E-3</v>
      </c>
      <c r="AR158" s="13">
        <f t="shared" si="257"/>
        <v>2.5517081984330779E-3</v>
      </c>
      <c r="AS158" s="13">
        <f t="shared" si="258"/>
        <v>5.2211649026846592E-3</v>
      </c>
      <c r="AT158" s="13">
        <f t="shared" si="259"/>
        <v>5.3416301593117036E-3</v>
      </c>
      <c r="AU158" s="13">
        <f t="shared" si="260"/>
        <v>3.643249899295722E-3</v>
      </c>
      <c r="AV158" s="13">
        <f t="shared" si="261"/>
        <v>1.8636543666702423E-3</v>
      </c>
      <c r="AW158" s="13">
        <f t="shared" si="262"/>
        <v>7.1711207133713412E-5</v>
      </c>
      <c r="AX158" s="13">
        <f t="shared" si="263"/>
        <v>2.5187863978820414E-3</v>
      </c>
      <c r="AY158" s="13">
        <f t="shared" si="264"/>
        <v>4.1668964142436002E-3</v>
      </c>
      <c r="AZ158" s="13">
        <f t="shared" si="265"/>
        <v>3.4467046792130002E-3</v>
      </c>
      <c r="BA158" s="13">
        <f t="shared" si="266"/>
        <v>1.9006589020868464E-3</v>
      </c>
      <c r="BB158" s="13">
        <f t="shared" si="267"/>
        <v>7.8607784789386822E-4</v>
      </c>
      <c r="BC158" s="13">
        <f t="shared" si="268"/>
        <v>2.6008596588099271E-4</v>
      </c>
      <c r="BD158" s="13">
        <f t="shared" si="269"/>
        <v>7.0355997311426601E-4</v>
      </c>
      <c r="BE158" s="13">
        <f t="shared" si="270"/>
        <v>1.4395857021636278E-3</v>
      </c>
      <c r="BF158" s="13">
        <f t="shared" si="271"/>
        <v>1.4728005238135999E-3</v>
      </c>
      <c r="BG158" s="13">
        <f t="shared" si="272"/>
        <v>1.004521129324684E-3</v>
      </c>
      <c r="BH158" s="13">
        <f t="shared" si="273"/>
        <v>5.1384896474995117E-4</v>
      </c>
      <c r="BI158" s="13">
        <f t="shared" si="274"/>
        <v>2.1028189521676239E-4</v>
      </c>
      <c r="BJ158" s="14">
        <f t="shared" si="275"/>
        <v>0.46669982030763651</v>
      </c>
      <c r="BK158" s="14">
        <f t="shared" si="276"/>
        <v>0.21633594977134929</v>
      </c>
      <c r="BL158" s="14">
        <f t="shared" si="277"/>
        <v>0.29569412682367185</v>
      </c>
      <c r="BM158" s="14">
        <f t="shared" si="278"/>
        <v>0.70792886722428927</v>
      </c>
      <c r="BN158" s="14">
        <f t="shared" si="279"/>
        <v>0.28535324394339667</v>
      </c>
    </row>
    <row r="159" spans="1:66" x14ac:dyDescent="0.25">
      <c r="A159" t="s">
        <v>154</v>
      </c>
      <c r="B159" t="s">
        <v>166</v>
      </c>
      <c r="C159" t="s">
        <v>171</v>
      </c>
      <c r="D159" s="11">
        <v>44201</v>
      </c>
      <c r="E159" s="10">
        <f>VLOOKUP(A159,home!$A$2:$E$405,3,FALSE)</f>
        <v>1.3288</v>
      </c>
      <c r="F159" s="10">
        <f>VLOOKUP(B159,home!$B$2:$E$405,3,FALSE)</f>
        <v>0.75260000000000005</v>
      </c>
      <c r="G159" s="10">
        <f>VLOOKUP(C159,away!$B$2:$E$405,4,FALSE)</f>
        <v>0.96160000000000001</v>
      </c>
      <c r="H159" s="10">
        <f>VLOOKUP(A159,away!$A$2:$E$405,3,FALSE)</f>
        <v>1.0271999999999999</v>
      </c>
      <c r="I159" s="10">
        <f>VLOOKUP(C159,away!$B$2:$E$405,3,FALSE)</f>
        <v>0.81130000000000002</v>
      </c>
      <c r="J159" s="10">
        <f>VLOOKUP(B159,home!$B$2:$E$405,4,FALSE)</f>
        <v>1.1453</v>
      </c>
      <c r="K159" s="12">
        <f t="shared" si="224"/>
        <v>0.96165277260799997</v>
      </c>
      <c r="L159" s="12">
        <f t="shared" si="225"/>
        <v>0.95445563740799988</v>
      </c>
      <c r="M159" s="13">
        <f t="shared" si="226"/>
        <v>0.14717860789979739</v>
      </c>
      <c r="N159" s="13">
        <f t="shared" si="227"/>
        <v>0.14153471635542583</v>
      </c>
      <c r="O159" s="13">
        <f t="shared" si="228"/>
        <v>0.1404754520158232</v>
      </c>
      <c r="P159" s="13">
        <f t="shared" si="229"/>
        <v>0.13508860791437843</v>
      </c>
      <c r="Q159" s="13">
        <f t="shared" si="230"/>
        <v>6.8053626201741046E-2</v>
      </c>
      <c r="R159" s="13">
        <f t="shared" si="231"/>
        <v>6.7038793546969705E-2</v>
      </c>
      <c r="S159" s="13">
        <f t="shared" si="232"/>
        <v>3.0997935516330205E-2</v>
      </c>
      <c r="T159" s="13">
        <f t="shared" si="233"/>
        <v>6.4954167174308519E-2</v>
      </c>
      <c r="U159" s="13">
        <f t="shared" si="234"/>
        <v>6.4468041686738711E-2</v>
      </c>
      <c r="V159" s="13">
        <f t="shared" si="235"/>
        <v>3.1612897016570982E-3</v>
      </c>
      <c r="W159" s="13">
        <f t="shared" si="236"/>
        <v>2.1814652774310904E-2</v>
      </c>
      <c r="X159" s="13">
        <f t="shared" si="237"/>
        <v>2.0821118318539108E-2</v>
      </c>
      <c r="Y159" s="13">
        <f t="shared" si="238"/>
        <v>9.9364168781343118E-3</v>
      </c>
      <c r="Z159" s="13">
        <f t="shared" si="239"/>
        <v>2.1328518141978763E-2</v>
      </c>
      <c r="AA159" s="13">
        <f t="shared" si="240"/>
        <v>2.0510628606853907E-2</v>
      </c>
      <c r="AB159" s="13">
        <f t="shared" si="241"/>
        <v>9.8620514338570095E-3</v>
      </c>
      <c r="AC159" s="13">
        <f t="shared" si="242"/>
        <v>1.8135032967123968E-4</v>
      </c>
      <c r="AD159" s="13">
        <f t="shared" si="243"/>
        <v>5.2445303309742192E-3</v>
      </c>
      <c r="AE159" s="13">
        <f t="shared" si="244"/>
        <v>5.0056715399555869E-3</v>
      </c>
      <c r="AF159" s="13">
        <f t="shared" si="245"/>
        <v>2.3888457101616965E-3</v>
      </c>
      <c r="AG159" s="13">
        <f t="shared" si="246"/>
        <v>7.6001575165391625E-4</v>
      </c>
      <c r="AH159" s="13">
        <f t="shared" si="247"/>
        <v>5.0892810945426074E-3</v>
      </c>
      <c r="AI159" s="13">
        <f t="shared" si="248"/>
        <v>4.894121275148375E-3</v>
      </c>
      <c r="AJ159" s="13">
        <f t="shared" si="249"/>
        <v>2.3532226468631176E-3</v>
      </c>
      <c r="AK159" s="13">
        <f t="shared" si="250"/>
        <v>7.5432769430661779E-4</v>
      </c>
      <c r="AL159" s="13">
        <f t="shared" si="251"/>
        <v>6.6581316210791816E-6</v>
      </c>
      <c r="AM159" s="13">
        <f t="shared" si="252"/>
        <v>1.0086834267616224E-3</v>
      </c>
      <c r="AN159" s="13">
        <f t="shared" si="253"/>
        <v>9.6274358303264978E-4</v>
      </c>
      <c r="AO159" s="13">
        <f t="shared" si="254"/>
        <v>4.5944802010194463E-4</v>
      </c>
      <c r="AP159" s="13">
        <f t="shared" si="255"/>
        <v>1.4617425096074841E-4</v>
      </c>
      <c r="AQ159" s="13">
        <f t="shared" si="256"/>
        <v>3.4879209468344508E-5</v>
      </c>
      <c r="AR159" s="13">
        <f t="shared" si="257"/>
        <v>9.7149860620802963E-4</v>
      </c>
      <c r="AS159" s="13">
        <f t="shared" si="258"/>
        <v>9.3424432824475915E-4</v>
      </c>
      <c r="AT159" s="13">
        <f t="shared" si="259"/>
        <v>4.4920932427493557E-4</v>
      </c>
      <c r="AU159" s="13">
        <f t="shared" si="260"/>
        <v>1.4399446405678596E-4</v>
      </c>
      <c r="AV159" s="13">
        <f t="shared" si="261"/>
        <v>3.46181689001028E-5</v>
      </c>
      <c r="AW159" s="13">
        <f t="shared" si="262"/>
        <v>1.6975552222587946E-7</v>
      </c>
      <c r="AX159" s="13">
        <f t="shared" si="263"/>
        <v>1.6166720233817534E-4</v>
      </c>
      <c r="AY159" s="13">
        <f t="shared" si="264"/>
        <v>1.5430417265565124E-4</v>
      </c>
      <c r="AZ159" s="13">
        <f t="shared" si="265"/>
        <v>7.3638243733381827E-5</v>
      </c>
      <c r="BA159" s="13">
        <f t="shared" si="266"/>
        <v>2.3428145620050205E-5</v>
      </c>
      <c r="BB159" s="13">
        <f t="shared" si="267"/>
        <v>5.5902814152681144E-6</v>
      </c>
      <c r="BC159" s="13">
        <f t="shared" si="268"/>
        <v>1.0671351222999649E-6</v>
      </c>
      <c r="BD159" s="13">
        <f t="shared" si="269"/>
        <v>1.5454205357154469E-4</v>
      </c>
      <c r="BE159" s="13">
        <f t="shared" si="270"/>
        <v>1.4861579430161003E-4</v>
      </c>
      <c r="BF159" s="13">
        <f t="shared" si="271"/>
        <v>7.1458395321741738E-5</v>
      </c>
      <c r="BG159" s="13">
        <f t="shared" si="272"/>
        <v>2.2906054662423826E-5</v>
      </c>
      <c r="BH159" s="13">
        <f t="shared" si="273"/>
        <v>5.5069177439075681E-6</v>
      </c>
      <c r="BI159" s="13">
        <f t="shared" si="274"/>
        <v>1.0591485433905815E-6</v>
      </c>
      <c r="BJ159" s="14">
        <f t="shared" si="275"/>
        <v>0.34354538470641532</v>
      </c>
      <c r="BK159" s="14">
        <f t="shared" si="276"/>
        <v>0.31676875366611112</v>
      </c>
      <c r="BL159" s="14">
        <f t="shared" si="277"/>
        <v>0.31838357325693245</v>
      </c>
      <c r="BM159" s="14">
        <f t="shared" si="278"/>
        <v>0.30050229142016871</v>
      </c>
      <c r="BN159" s="14">
        <f t="shared" si="279"/>
        <v>0.69936980393413573</v>
      </c>
    </row>
    <row r="160" spans="1:66" x14ac:dyDescent="0.25">
      <c r="A160" t="s">
        <v>154</v>
      </c>
      <c r="B160" t="s">
        <v>172</v>
      </c>
      <c r="C160" t="s">
        <v>159</v>
      </c>
      <c r="D160" s="11">
        <v>44201</v>
      </c>
      <c r="E160" s="10">
        <f>VLOOKUP(A160,home!$A$2:$E$405,3,FALSE)</f>
        <v>1.3288</v>
      </c>
      <c r="F160" s="10">
        <f>VLOOKUP(B160,home!$B$2:$E$405,3,FALSE)</f>
        <v>0.91979999999999995</v>
      </c>
      <c r="G160" s="10">
        <f>VLOOKUP(C160,away!$B$2:$E$405,4,FALSE)</f>
        <v>1.087</v>
      </c>
      <c r="H160" s="10">
        <f>VLOOKUP(A160,away!$A$2:$E$405,3,FALSE)</f>
        <v>1.0271999999999999</v>
      </c>
      <c r="I160" s="10">
        <f>VLOOKUP(C160,away!$B$2:$E$405,3,FALSE)</f>
        <v>0.70309999999999995</v>
      </c>
      <c r="J160" s="10">
        <f>VLOOKUP(B160,home!$B$2:$E$405,4,FALSE)</f>
        <v>0.86539999999999995</v>
      </c>
      <c r="K160" s="12">
        <f t="shared" si="224"/>
        <v>1.3285642708800001</v>
      </c>
      <c r="L160" s="12">
        <f t="shared" si="225"/>
        <v>0.62501292652799989</v>
      </c>
      <c r="M160" s="13">
        <f t="shared" si="226"/>
        <v>0.14176603835573395</v>
      </c>
      <c r="N160" s="13">
        <f t="shared" si="227"/>
        <v>0.18834529338363179</v>
      </c>
      <c r="O160" s="13">
        <f t="shared" si="228"/>
        <v>8.860560651499795E-2</v>
      </c>
      <c r="P160" s="13">
        <f t="shared" si="229"/>
        <v>0.11771824301547842</v>
      </c>
      <c r="Q160" s="13">
        <f t="shared" si="230"/>
        <v>0.12511441368895226</v>
      </c>
      <c r="R160" s="13">
        <f t="shared" si="231"/>
        <v>2.7689824717363642E-2</v>
      </c>
      <c r="S160" s="13">
        <f t="shared" si="232"/>
        <v>2.443741974343383E-2</v>
      </c>
      <c r="T160" s="13">
        <f t="shared" si="233"/>
        <v>7.8198125850566902E-2</v>
      </c>
      <c r="U160" s="13">
        <f t="shared" si="234"/>
        <v>3.6787711786419229E-2</v>
      </c>
      <c r="V160" s="13">
        <f t="shared" si="235"/>
        <v>2.2546773773609277E-3</v>
      </c>
      <c r="W160" s="13">
        <f t="shared" si="236"/>
        <v>5.5407513266413848E-2</v>
      </c>
      <c r="X160" s="13">
        <f t="shared" si="237"/>
        <v>3.4630412018280293E-2</v>
      </c>
      <c r="Y160" s="13">
        <f t="shared" si="238"/>
        <v>1.0822227581207895E-2</v>
      </c>
      <c r="Z160" s="13">
        <f t="shared" si="239"/>
        <v>5.7688327938822653E-3</v>
      </c>
      <c r="AA160" s="13">
        <f t="shared" si="240"/>
        <v>7.6642651346328257E-3</v>
      </c>
      <c r="AB160" s="13">
        <f t="shared" si="241"/>
        <v>5.091234410212234E-3</v>
      </c>
      <c r="AC160" s="13">
        <f t="shared" si="242"/>
        <v>1.1701350624420374E-4</v>
      </c>
      <c r="AD160" s="13">
        <f t="shared" si="243"/>
        <v>1.8403110616016759E-2</v>
      </c>
      <c r="AE160" s="13">
        <f t="shared" si="244"/>
        <v>1.1502182023335136E-2</v>
      </c>
      <c r="AF160" s="13">
        <f t="shared" si="245"/>
        <v>3.594506223931222E-3</v>
      </c>
      <c r="AG160" s="13">
        <f t="shared" si="246"/>
        <v>7.4887095148078772E-4</v>
      </c>
      <c r="AH160" s="13">
        <f t="shared" si="247"/>
        <v>9.0139876678876321E-4</v>
      </c>
      <c r="AI160" s="13">
        <f t="shared" si="248"/>
        <v>1.1975661953708445E-3</v>
      </c>
      <c r="AJ160" s="13">
        <f t="shared" si="249"/>
        <v>7.9552182959170099E-4</v>
      </c>
      <c r="AK160" s="13">
        <f t="shared" si="250"/>
        <v>3.5230062650020723E-4</v>
      </c>
      <c r="AL160" s="13">
        <f t="shared" si="251"/>
        <v>3.8865794724639668E-6</v>
      </c>
      <c r="AM160" s="13">
        <f t="shared" si="252"/>
        <v>4.8899430474984556E-3</v>
      </c>
      <c r="AN160" s="13">
        <f t="shared" si="253"/>
        <v>3.0562776146722554E-3</v>
      </c>
      <c r="AO160" s="13">
        <f t="shared" si="254"/>
        <v>9.5510650811416061E-4</v>
      </c>
      <c r="AP160" s="13">
        <f t="shared" si="255"/>
        <v>1.9898463792745679E-4</v>
      </c>
      <c r="AQ160" s="13">
        <f t="shared" si="256"/>
        <v>3.1091992721288553E-5</v>
      </c>
      <c r="AR160" s="13">
        <f t="shared" si="257"/>
        <v>1.1267717623987501E-4</v>
      </c>
      <c r="AS160" s="13">
        <f t="shared" si="258"/>
        <v>1.4969887049594681E-4</v>
      </c>
      <c r="AT160" s="13">
        <f t="shared" si="259"/>
        <v>9.9442285366003588E-5</v>
      </c>
      <c r="AU160" s="13">
        <f t="shared" si="260"/>
        <v>4.4038489117308478E-5</v>
      </c>
      <c r="AV160" s="13">
        <f t="shared" si="261"/>
        <v>1.4626990796198436E-5</v>
      </c>
      <c r="AW160" s="13">
        <f t="shared" si="262"/>
        <v>8.96471774013134E-8</v>
      </c>
      <c r="AX160" s="13">
        <f t="shared" si="263"/>
        <v>1.0827672699240867E-3</v>
      </c>
      <c r="AY160" s="13">
        <f t="shared" si="264"/>
        <v>6.7674354012398617E-4</v>
      </c>
      <c r="AZ160" s="13">
        <f t="shared" si="265"/>
        <v>2.1148673026090577E-4</v>
      </c>
      <c r="BA160" s="13">
        <f t="shared" si="266"/>
        <v>4.4060646734068807E-5</v>
      </c>
      <c r="BB160" s="13">
        <f t="shared" si="267"/>
        <v>6.8846184399941767E-6</v>
      </c>
      <c r="BC160" s="13">
        <f t="shared" si="268"/>
        <v>8.6059510384187885E-7</v>
      </c>
      <c r="BD160" s="13">
        <f t="shared" si="269"/>
        <v>1.1737448612432577E-5</v>
      </c>
      <c r="BE160" s="13">
        <f t="shared" si="270"/>
        <v>1.5593954857767956E-5</v>
      </c>
      <c r="BF160" s="13">
        <f t="shared" si="271"/>
        <v>1.0358785632873061E-5</v>
      </c>
      <c r="BG160" s="13">
        <f t="shared" si="272"/>
        <v>4.5874374938467389E-6</v>
      </c>
      <c r="BH160" s="13">
        <f t="shared" si="273"/>
        <v>1.5236763873050165E-6</v>
      </c>
      <c r="BI160" s="13">
        <f t="shared" si="274"/>
        <v>4.0486040171139212E-7</v>
      </c>
      <c r="BJ160" s="14">
        <f t="shared" si="275"/>
        <v>0.53792086280533757</v>
      </c>
      <c r="BK160" s="14">
        <f t="shared" si="276"/>
        <v>0.28697402211784778</v>
      </c>
      <c r="BL160" s="14">
        <f t="shared" si="277"/>
        <v>0.16955011995727864</v>
      </c>
      <c r="BM160" s="14">
        <f t="shared" si="278"/>
        <v>0.31029776410524146</v>
      </c>
      <c r="BN160" s="14">
        <f t="shared" si="279"/>
        <v>0.68923941967615798</v>
      </c>
    </row>
    <row r="161" spans="1:66" x14ac:dyDescent="0.25">
      <c r="A161" t="s">
        <v>24</v>
      </c>
      <c r="B161" t="s">
        <v>181</v>
      </c>
      <c r="C161" t="s">
        <v>183</v>
      </c>
      <c r="D161" s="11">
        <v>44201</v>
      </c>
      <c r="E161" s="10">
        <f>VLOOKUP(A161,home!$A$2:$E$405,3,FALSE)</f>
        <v>1.6361000000000001</v>
      </c>
      <c r="F161" s="10">
        <f>VLOOKUP(B161,home!$B$2:$E$405,3,FALSE)</f>
        <v>0.61119999999999997</v>
      </c>
      <c r="G161" s="10">
        <f>VLOOKUP(C161,away!$B$2:$E$405,4,FALSE)</f>
        <v>1.2564</v>
      </c>
      <c r="H161" s="10">
        <f>VLOOKUP(A161,away!$A$2:$E$405,3,FALSE)</f>
        <v>1.4240999999999999</v>
      </c>
      <c r="I161" s="10">
        <f>VLOOKUP(C161,away!$B$2:$E$405,3,FALSE)</f>
        <v>0.85819999999999996</v>
      </c>
      <c r="J161" s="10">
        <f>VLOOKUP(B161,home!$B$2:$E$405,4,FALSE)</f>
        <v>0.81920000000000004</v>
      </c>
      <c r="K161" s="12">
        <f t="shared" si="224"/>
        <v>1.256380299648</v>
      </c>
      <c r="L161" s="12">
        <f t="shared" si="225"/>
        <v>1.0011956183040001</v>
      </c>
      <c r="M161" s="13">
        <f t="shared" si="226"/>
        <v>0.10460374573023407</v>
      </c>
      <c r="N161" s="13">
        <f t="shared" si="227"/>
        <v>0.13142208540485467</v>
      </c>
      <c r="O161" s="13">
        <f t="shared" si="228"/>
        <v>0.10472881188329609</v>
      </c>
      <c r="P161" s="13">
        <f t="shared" si="229"/>
        <v>0.13157921605571457</v>
      </c>
      <c r="Q161" s="13">
        <f t="shared" si="230"/>
        <v>8.25580595206582E-2</v>
      </c>
      <c r="R161" s="13">
        <f t="shared" si="231"/>
        <v>5.2427013783869963E-2</v>
      </c>
      <c r="S161" s="13">
        <f t="shared" si="232"/>
        <v>4.1377796695936914E-2</v>
      </c>
      <c r="T161" s="13">
        <f t="shared" si="233"/>
        <v>8.2656767447763818E-2</v>
      </c>
      <c r="U161" s="13">
        <f t="shared" si="234"/>
        <v>6.5868267287428367E-2</v>
      </c>
      <c r="V161" s="13">
        <f t="shared" si="235"/>
        <v>5.7831560357790674E-3</v>
      </c>
      <c r="W161" s="13">
        <f t="shared" si="236"/>
        <v>3.4574773186307327E-2</v>
      </c>
      <c r="X161" s="13">
        <f t="shared" si="237"/>
        <v>3.4616111417985526E-2</v>
      </c>
      <c r="Y161" s="13">
        <f t="shared" si="238"/>
        <v>1.7328749537205083E-2</v>
      </c>
      <c r="Z161" s="13">
        <f t="shared" si="239"/>
        <v>1.7496565493724678E-2</v>
      </c>
      <c r="AA161" s="13">
        <f t="shared" si="240"/>
        <v>2.1982340197816669E-2</v>
      </c>
      <c r="AB161" s="13">
        <f t="shared" si="241"/>
        <v>1.3809089582348593E-2</v>
      </c>
      <c r="AC161" s="13">
        <f t="shared" si="242"/>
        <v>4.546581555251522E-4</v>
      </c>
      <c r="AD161" s="13">
        <f t="shared" si="243"/>
        <v>1.0859765974018611E-2</v>
      </c>
      <c r="AE161" s="13">
        <f t="shared" si="244"/>
        <v>1.0872750108994304E-2</v>
      </c>
      <c r="AF161" s="13">
        <f t="shared" si="245"/>
        <v>5.4428748840197171E-3</v>
      </c>
      <c r="AG161" s="13">
        <f t="shared" si="246"/>
        <v>1.8164608282858117E-3</v>
      </c>
      <c r="AH161" s="13">
        <f t="shared" si="247"/>
        <v>4.3793711769215269E-3</v>
      </c>
      <c r="AI161" s="13">
        <f t="shared" si="248"/>
        <v>5.502155671530483E-3</v>
      </c>
      <c r="AJ161" s="13">
        <f t="shared" si="249"/>
        <v>3.4563999956537059E-3</v>
      </c>
      <c r="AK161" s="13">
        <f t="shared" si="250"/>
        <v>1.4475176207475831E-3</v>
      </c>
      <c r="AL161" s="13">
        <f t="shared" si="251"/>
        <v>2.2876260600310648E-5</v>
      </c>
      <c r="AM161" s="13">
        <f t="shared" si="252"/>
        <v>2.72879920570893E-3</v>
      </c>
      <c r="AN161" s="13">
        <f t="shared" si="253"/>
        <v>2.7320618079872162E-3</v>
      </c>
      <c r="AO161" s="13">
        <f t="shared" si="254"/>
        <v>1.3676641555462523E-3</v>
      </c>
      <c r="AP161" s="13">
        <f t="shared" si="255"/>
        <v>4.5643311994811623E-4</v>
      </c>
      <c r="AQ161" s="13">
        <f t="shared" si="256"/>
        <v>1.1424470993521948E-4</v>
      </c>
      <c r="AR161" s="13">
        <f t="shared" si="257"/>
        <v>8.7692144665213305E-4</v>
      </c>
      <c r="AS161" s="13">
        <f t="shared" si="258"/>
        <v>1.1017468299125647E-3</v>
      </c>
      <c r="AT161" s="13">
        <f t="shared" si="259"/>
        <v>6.9210650615089111E-4</v>
      </c>
      <c r="AU161" s="13">
        <f t="shared" si="260"/>
        <v>2.8984965986206235E-4</v>
      </c>
      <c r="AV161" s="13">
        <f t="shared" si="261"/>
        <v>9.104035062759221E-5</v>
      </c>
      <c r="AW161" s="13">
        <f t="shared" si="262"/>
        <v>7.9932352089044497E-7</v>
      </c>
      <c r="AX161" s="13">
        <f t="shared" si="263"/>
        <v>5.7140159395796801E-4</v>
      </c>
      <c r="AY161" s="13">
        <f t="shared" si="264"/>
        <v>5.72084772162639E-4</v>
      </c>
      <c r="AZ161" s="13">
        <f t="shared" si="265"/>
        <v>2.863843835938381E-4</v>
      </c>
      <c r="BA161" s="13">
        <f t="shared" si="266"/>
        <v>9.5575596668280924E-5</v>
      </c>
      <c r="BB161" s="13">
        <f t="shared" si="267"/>
        <v>2.3922467150268307E-5</v>
      </c>
      <c r="BC161" s="13">
        <f t="shared" si="268"/>
        <v>4.7902138579740024E-6</v>
      </c>
      <c r="BD161" s="13">
        <f t="shared" si="269"/>
        <v>1.4632831833082008E-4</v>
      </c>
      <c r="BE161" s="13">
        <f t="shared" si="270"/>
        <v>1.8384401643146368E-4</v>
      </c>
      <c r="BF161" s="13">
        <f t="shared" si="271"/>
        <v>1.154890002263271E-4</v>
      </c>
      <c r="BG161" s="13">
        <f t="shared" si="272"/>
        <v>4.8366034903466928E-5</v>
      </c>
      <c r="BH161" s="13">
        <f t="shared" si="273"/>
        <v>1.5191533356200855E-5</v>
      </c>
      <c r="BI161" s="13">
        <f t="shared" si="274"/>
        <v>3.8172686460352415E-6</v>
      </c>
      <c r="BJ161" s="14">
        <f t="shared" si="275"/>
        <v>0.42110176033660984</v>
      </c>
      <c r="BK161" s="14">
        <f t="shared" si="276"/>
        <v>0.28439353370595272</v>
      </c>
      <c r="BL161" s="14">
        <f t="shared" si="277"/>
        <v>0.27716566816471261</v>
      </c>
      <c r="BM161" s="14">
        <f t="shared" si="278"/>
        <v>0.39226730987373049</v>
      </c>
      <c r="BN161" s="14">
        <f t="shared" si="279"/>
        <v>0.60731893237862755</v>
      </c>
    </row>
    <row r="162" spans="1:66" x14ac:dyDescent="0.25">
      <c r="A162" t="s">
        <v>24</v>
      </c>
      <c r="B162" t="s">
        <v>288</v>
      </c>
      <c r="C162" t="s">
        <v>294</v>
      </c>
      <c r="D162" s="11">
        <v>44201</v>
      </c>
      <c r="E162" s="10">
        <f>VLOOKUP(A162,home!$A$2:$E$405,3,FALSE)</f>
        <v>1.6361000000000001</v>
      </c>
      <c r="F162" s="10">
        <f>VLOOKUP(B162,home!$B$2:$E$405,3,FALSE)</f>
        <v>0.755</v>
      </c>
      <c r="G162" s="10">
        <f>VLOOKUP(C162,away!$B$2:$E$405,4,FALSE)</f>
        <v>0.47539999999999999</v>
      </c>
      <c r="H162" s="10">
        <f>VLOOKUP(A162,away!$A$2:$E$405,3,FALSE)</f>
        <v>1.4240999999999999</v>
      </c>
      <c r="I162" s="10">
        <f>VLOOKUP(C162,away!$B$2:$E$405,3,FALSE)</f>
        <v>1.3264</v>
      </c>
      <c r="J162" s="10">
        <f>VLOOKUP(B162,home!$B$2:$E$405,4,FALSE)</f>
        <v>1.4044000000000001</v>
      </c>
      <c r="K162" s="12">
        <f t="shared" si="224"/>
        <v>0.58724046470000002</v>
      </c>
      <c r="L162" s="12">
        <f t="shared" si="225"/>
        <v>2.652808011456</v>
      </c>
      <c r="M162" s="13">
        <f t="shared" si="226"/>
        <v>3.9161996629914299E-2</v>
      </c>
      <c r="N162" s="13">
        <f t="shared" si="227"/>
        <v>2.2997509099530706E-2</v>
      </c>
      <c r="O162" s="13">
        <f t="shared" si="228"/>
        <v>0.10388925840444951</v>
      </c>
      <c r="P162" s="13">
        <f t="shared" si="229"/>
        <v>6.1007976382767316E-2</v>
      </c>
      <c r="Q162" s="13">
        <f t="shared" si="230"/>
        <v>6.7525339652754462E-3</v>
      </c>
      <c r="R162" s="13">
        <f t="shared" si="231"/>
        <v>0.13779912849977316</v>
      </c>
      <c r="S162" s="13">
        <f t="shared" si="232"/>
        <v>2.376010866793515E-2</v>
      </c>
      <c r="T162" s="13">
        <f t="shared" si="233"/>
        <v>1.7913176200711454E-2</v>
      </c>
      <c r="U162" s="13">
        <f t="shared" si="234"/>
        <v>8.0921224255461791E-2</v>
      </c>
      <c r="V162" s="13">
        <f t="shared" si="235"/>
        <v>4.1127064024846375E-3</v>
      </c>
      <c r="W162" s="13">
        <f t="shared" si="236"/>
        <v>1.3217870612236289E-3</v>
      </c>
      <c r="X162" s="13">
        <f t="shared" si="237"/>
        <v>3.5064473054529249E-3</v>
      </c>
      <c r="Y162" s="13">
        <f t="shared" si="238"/>
        <v>4.6509657518269123E-3</v>
      </c>
      <c r="Z162" s="13">
        <f t="shared" si="239"/>
        <v>0.12185154401861768</v>
      </c>
      <c r="AA162" s="13">
        <f t="shared" si="240"/>
        <v>7.1556157333905551E-2</v>
      </c>
      <c r="AB162" s="13">
        <f t="shared" si="241"/>
        <v>2.1010335542454506E-2</v>
      </c>
      <c r="AC162" s="13">
        <f t="shared" si="242"/>
        <v>4.0043268452823855E-4</v>
      </c>
      <c r="AD162" s="13">
        <f t="shared" si="243"/>
        <v>1.9405171201685277E-4</v>
      </c>
      <c r="AE162" s="13">
        <f t="shared" si="244"/>
        <v>5.1478193627505951E-4</v>
      </c>
      <c r="AF162" s="13">
        <f t="shared" si="245"/>
        <v>6.8280882235165511E-4</v>
      </c>
      <c r="AG162" s="13">
        <f t="shared" si="246"/>
        <v>6.0378690474243585E-4</v>
      </c>
      <c r="AH162" s="13">
        <f t="shared" si="247"/>
        <v>8.08121880452181E-2</v>
      </c>
      <c r="AI162" s="13">
        <f t="shared" si="248"/>
        <v>4.7456186861097656E-2</v>
      </c>
      <c r="AJ162" s="13">
        <f t="shared" si="249"/>
        <v>1.3934096612600514E-2</v>
      </c>
      <c r="AK162" s="13">
        <f t="shared" si="250"/>
        <v>2.7275551233194072E-3</v>
      </c>
      <c r="AL162" s="13">
        <f t="shared" si="251"/>
        <v>2.4952341415530509E-5</v>
      </c>
      <c r="AM162" s="13">
        <f t="shared" si="252"/>
        <v>2.2791003508121449E-5</v>
      </c>
      <c r="AN162" s="13">
        <f t="shared" si="253"/>
        <v>6.0460156695466383E-5</v>
      </c>
      <c r="AO162" s="13">
        <f t="shared" si="254"/>
        <v>8.0194594027809172E-5</v>
      </c>
      <c r="AP162" s="13">
        <f t="shared" si="255"/>
        <v>7.0913620504144557E-5</v>
      </c>
      <c r="AQ162" s="13">
        <f t="shared" si="256"/>
        <v>4.7030055148686286E-5</v>
      </c>
      <c r="AR162" s="13">
        <f t="shared" si="257"/>
        <v>4.2875843973928691E-2</v>
      </c>
      <c r="AS162" s="13">
        <f t="shared" si="258"/>
        <v>2.517843053965458E-2</v>
      </c>
      <c r="AT162" s="13">
        <f t="shared" si="259"/>
        <v>7.3928966252617143E-3</v>
      </c>
      <c r="AU162" s="13">
        <f t="shared" si="260"/>
        <v>1.4471360165659169E-3</v>
      </c>
      <c r="AV162" s="13">
        <f t="shared" si="261"/>
        <v>2.1245420671306899E-4</v>
      </c>
      <c r="AW162" s="13">
        <f t="shared" si="262"/>
        <v>1.0797683601835262E-6</v>
      </c>
      <c r="AX162" s="13">
        <f t="shared" si="263"/>
        <v>2.2306332485147599E-6</v>
      </c>
      <c r="AY162" s="13">
        <f t="shared" si="264"/>
        <v>5.9174417522800775E-6</v>
      </c>
      <c r="AZ162" s="13">
        <f t="shared" si="265"/>
        <v>7.8489184438864111E-6</v>
      </c>
      <c r="BA162" s="13">
        <f t="shared" si="266"/>
        <v>6.9405579097355445E-6</v>
      </c>
      <c r="BB162" s="13">
        <f t="shared" si="267"/>
        <v>4.6029919067301897E-6</v>
      </c>
      <c r="BC162" s="13">
        <f t="shared" si="268"/>
        <v>2.442170761368197E-6</v>
      </c>
      <c r="BD162" s="13">
        <f t="shared" si="269"/>
        <v>1.8956897065329267E-2</v>
      </c>
      <c r="BE162" s="13">
        <f t="shared" si="270"/>
        <v>1.1132257041914024E-2</v>
      </c>
      <c r="BF162" s="13">
        <f t="shared" si="271"/>
        <v>3.2686558992267201E-3</v>
      </c>
      <c r="BG162" s="13">
        <f t="shared" si="272"/>
        <v>6.3982900306876515E-4</v>
      </c>
      <c r="BH162" s="13">
        <f t="shared" si="273"/>
        <v>9.3933370272659833E-5</v>
      </c>
      <c r="BI162" s="13">
        <f t="shared" si="274"/>
        <v>1.103229520195079E-5</v>
      </c>
      <c r="BJ162" s="14">
        <f t="shared" si="275"/>
        <v>5.9449220903313817E-2</v>
      </c>
      <c r="BK162" s="14">
        <f t="shared" si="276"/>
        <v>0.12847409055079745</v>
      </c>
      <c r="BL162" s="14">
        <f t="shared" si="277"/>
        <v>0.67131549671541768</v>
      </c>
      <c r="BM162" s="14">
        <f t="shared" si="278"/>
        <v>0.60947711153304418</v>
      </c>
      <c r="BN162" s="14">
        <f t="shared" si="279"/>
        <v>0.37160840298171044</v>
      </c>
    </row>
    <row r="163" spans="1:66" x14ac:dyDescent="0.25">
      <c r="A163" t="s">
        <v>24</v>
      </c>
      <c r="B163" t="s">
        <v>327</v>
      </c>
      <c r="C163" t="s">
        <v>289</v>
      </c>
      <c r="D163" s="11">
        <v>44201</v>
      </c>
      <c r="E163" s="10">
        <f>VLOOKUP(A163,home!$A$2:$E$405,3,FALSE)</f>
        <v>1.6361000000000001</v>
      </c>
      <c r="F163" s="10">
        <f>VLOOKUP(B163,home!$B$2:$E$405,3,FALSE)</f>
        <v>1.0526</v>
      </c>
      <c r="G163" s="10">
        <f>VLOOKUP(C163,away!$B$2:$E$405,4,FALSE)</f>
        <v>1.1865000000000001</v>
      </c>
      <c r="H163" s="10">
        <f>VLOOKUP(A163,away!$A$2:$E$405,3,FALSE)</f>
        <v>1.4240999999999999</v>
      </c>
      <c r="I163" s="10">
        <f>VLOOKUP(C163,away!$B$2:$E$405,3,FALSE)</f>
        <v>0.82609999999999995</v>
      </c>
      <c r="J163" s="10">
        <f>VLOOKUP(B163,home!$B$2:$E$405,4,FALSE)</f>
        <v>0.93630000000000002</v>
      </c>
      <c r="K163" s="12">
        <f t="shared" si="224"/>
        <v>2.0433414873900002</v>
      </c>
      <c r="L163" s="12">
        <f t="shared" si="225"/>
        <v>1.1015092080629998</v>
      </c>
      <c r="M163" s="13">
        <f t="shared" si="226"/>
        <v>4.3073354614460962E-2</v>
      </c>
      <c r="N163" s="13">
        <f t="shared" si="227"/>
        <v>8.8013572484789596E-2</v>
      </c>
      <c r="O163" s="13">
        <f t="shared" si="228"/>
        <v>4.744569672999166E-2</v>
      </c>
      <c r="P163" s="13">
        <f t="shared" si="229"/>
        <v>9.6947760526516019E-2</v>
      </c>
      <c r="Q163" s="13">
        <f t="shared" si="230"/>
        <v>8.9920892055788793E-2</v>
      </c>
      <c r="R163" s="13">
        <f t="shared" si="231"/>
        <v>2.6130935915525188E-2</v>
      </c>
      <c r="S163" s="13">
        <f t="shared" si="232"/>
        <v>5.4551522369418778E-2</v>
      </c>
      <c r="T163" s="13">
        <f t="shared" si="233"/>
        <v>9.90486905966904E-2</v>
      </c>
      <c r="U163" s="13">
        <f t="shared" si="234"/>
        <v>5.3394425460522019E-2</v>
      </c>
      <c r="V163" s="13">
        <f t="shared" si="235"/>
        <v>1.364248391394603E-2</v>
      </c>
      <c r="W163" s="13">
        <f t="shared" si="236"/>
        <v>6.1246363106903706E-2</v>
      </c>
      <c r="X163" s="13">
        <f t="shared" si="237"/>
        <v>6.7463432922624439E-2</v>
      </c>
      <c r="Y163" s="13">
        <f t="shared" si="238"/>
        <v>3.7155796285905679E-2</v>
      </c>
      <c r="Z163" s="13">
        <f t="shared" si="239"/>
        <v>9.594488842085044E-3</v>
      </c>
      <c r="AA163" s="13">
        <f t="shared" si="240"/>
        <v>1.9604817101332814E-2</v>
      </c>
      <c r="AB163" s="13">
        <f t="shared" si="241"/>
        <v>2.0029668067923154E-2</v>
      </c>
      <c r="AC163" s="13">
        <f t="shared" si="242"/>
        <v>1.919121861000888E-3</v>
      </c>
      <c r="AD163" s="13">
        <f t="shared" si="243"/>
        <v>3.1286808672022166E-2</v>
      </c>
      <c r="AE163" s="13">
        <f t="shared" si="244"/>
        <v>3.4462707843137735E-2</v>
      </c>
      <c r="AF163" s="13">
        <f t="shared" si="245"/>
        <v>1.8980495012000595E-2</v>
      </c>
      <c r="AG163" s="13">
        <f t="shared" si="246"/>
        <v>6.9690633431041598E-3</v>
      </c>
      <c r="AH163" s="13">
        <f t="shared" si="247"/>
        <v>2.6421044515535985E-3</v>
      </c>
      <c r="AI163" s="13">
        <f t="shared" si="248"/>
        <v>5.3987216398772705E-3</v>
      </c>
      <c r="AJ163" s="13">
        <f t="shared" si="249"/>
        <v>5.5157159528157022E-3</v>
      </c>
      <c r="AK163" s="13">
        <f t="shared" si="250"/>
        <v>3.7568304130157298E-3</v>
      </c>
      <c r="AL163" s="13">
        <f t="shared" si="251"/>
        <v>1.7277926761622751E-4</v>
      </c>
      <c r="AM163" s="13">
        <f t="shared" si="252"/>
        <v>1.2785926833515216E-2</v>
      </c>
      <c r="AN163" s="13">
        <f t="shared" si="253"/>
        <v>1.4083816140736807E-2</v>
      </c>
      <c r="AO163" s="13">
        <f t="shared" si="254"/>
        <v>7.7567265818439483E-3</v>
      </c>
      <c r="AP163" s="13">
        <f t="shared" si="255"/>
        <v>2.8480352514427139E-3</v>
      </c>
      <c r="AQ163" s="13">
        <f t="shared" si="256"/>
        <v>7.8428426358804321E-4</v>
      </c>
      <c r="AR163" s="13">
        <f t="shared" si="257"/>
        <v>5.8206047641010551E-4</v>
      </c>
      <c r="AS163" s="13">
        <f t="shared" si="258"/>
        <v>1.1893483196187573E-3</v>
      </c>
      <c r="AT163" s="13">
        <f t="shared" si="259"/>
        <v>1.2151223822172944E-3</v>
      </c>
      <c r="AU163" s="13">
        <f t="shared" si="260"/>
        <v>8.2763665861358888E-4</v>
      </c>
      <c r="AV163" s="13">
        <f t="shared" si="261"/>
        <v>4.2278608025749523E-4</v>
      </c>
      <c r="AW163" s="13">
        <f t="shared" si="262"/>
        <v>1.080234921381022E-5</v>
      </c>
      <c r="AX163" s="13">
        <f t="shared" si="263"/>
        <v>4.3543357922757884E-3</v>
      </c>
      <c r="AY163" s="13">
        <f t="shared" si="264"/>
        <v>4.7963409701900781E-3</v>
      </c>
      <c r="AZ163" s="13">
        <f t="shared" si="265"/>
        <v>2.6416068718370972E-3</v>
      </c>
      <c r="BA163" s="13">
        <f t="shared" si="266"/>
        <v>9.6991809780368578E-4</v>
      </c>
      <c r="BB163" s="13">
        <f t="shared" si="267"/>
        <v>2.670934289494275E-4</v>
      </c>
      <c r="BC163" s="13">
        <f t="shared" si="268"/>
        <v>5.8841174280182938E-5</v>
      </c>
      <c r="BD163" s="13">
        <f t="shared" si="269"/>
        <v>1.0685749573587806E-4</v>
      </c>
      <c r="BE163" s="13">
        <f t="shared" si="270"/>
        <v>2.1834635427571967E-4</v>
      </c>
      <c r="BF163" s="13">
        <f t="shared" si="271"/>
        <v>2.230780821559665E-4</v>
      </c>
      <c r="BG163" s="13">
        <f t="shared" si="272"/>
        <v>1.5194156673222707E-4</v>
      </c>
      <c r="BH163" s="13">
        <f t="shared" si="273"/>
        <v>7.7617126740748971E-5</v>
      </c>
      <c r="BI163" s="13">
        <f t="shared" si="274"/>
        <v>3.1719659040276012E-5</v>
      </c>
      <c r="BJ163" s="14">
        <f t="shared" si="275"/>
        <v>0.5858947477294304</v>
      </c>
      <c r="BK163" s="14">
        <f t="shared" si="276"/>
        <v>0.21510336352314899</v>
      </c>
      <c r="BL163" s="14">
        <f t="shared" si="277"/>
        <v>0.18896542993435525</v>
      </c>
      <c r="BM163" s="14">
        <f t="shared" si="278"/>
        <v>0.60324027908097133</v>
      </c>
      <c r="BN163" s="14">
        <f t="shared" si="279"/>
        <v>0.39153221232707225</v>
      </c>
    </row>
    <row r="164" spans="1:66" x14ac:dyDescent="0.25">
      <c r="A164" t="s">
        <v>27</v>
      </c>
      <c r="B164" t="s">
        <v>187</v>
      </c>
      <c r="C164" t="s">
        <v>298</v>
      </c>
      <c r="D164" s="11">
        <v>44201</v>
      </c>
      <c r="E164" s="10">
        <f>VLOOKUP(A164,home!$A$2:$E$405,3,FALSE)</f>
        <v>1.3</v>
      </c>
      <c r="F164" s="10">
        <f>VLOOKUP(B164,home!$B$2:$E$405,3,FALSE)</f>
        <v>0.72870000000000001</v>
      </c>
      <c r="G164" s="10">
        <f>VLOOKUP(C164,away!$B$2:$E$405,4,FALSE)</f>
        <v>0.80969999999999998</v>
      </c>
      <c r="H164" s="10">
        <f>VLOOKUP(A164,away!$A$2:$E$405,3,FALSE)</f>
        <v>1.0919000000000001</v>
      </c>
      <c r="I164" s="10">
        <f>VLOOKUP(C164,away!$B$2:$E$405,3,FALSE)</f>
        <v>1.4460999999999999</v>
      </c>
      <c r="J164" s="10">
        <f>VLOOKUP(B164,home!$B$2:$E$405,4,FALSE)</f>
        <v>0.91579999999999995</v>
      </c>
      <c r="K164" s="12">
        <f t="shared" si="224"/>
        <v>0.76703690700000005</v>
      </c>
      <c r="L164" s="12">
        <f t="shared" si="225"/>
        <v>1.4460450771219999</v>
      </c>
      <c r="M164" s="13">
        <f t="shared" si="226"/>
        <v>0.10936307332650808</v>
      </c>
      <c r="N164" s="13">
        <f t="shared" si="227"/>
        <v>8.388551350437895E-2</v>
      </c>
      <c r="O164" s="13">
        <f t="shared" si="228"/>
        <v>0.15814393380272931</v>
      </c>
      <c r="P164" s="13">
        <f t="shared" si="229"/>
        <v>0.12130223384485823</v>
      </c>
      <c r="Q164" s="13">
        <f t="shared" si="230"/>
        <v>3.2171642410252783E-2</v>
      </c>
      <c r="R164" s="13">
        <f t="shared" si="231"/>
        <v>0.11434162847607209</v>
      </c>
      <c r="S164" s="13">
        <f t="shared" si="232"/>
        <v>3.3636197960125701E-2</v>
      </c>
      <c r="T164" s="13">
        <f t="shared" si="233"/>
        <v>4.6521645130275395E-2</v>
      </c>
      <c r="U164" s="13">
        <f t="shared" si="234"/>
        <v>8.7704249047629454E-2</v>
      </c>
      <c r="V164" s="13">
        <f t="shared" si="235"/>
        <v>4.1453621983940309E-3</v>
      </c>
      <c r="W164" s="13">
        <f t="shared" si="236"/>
        <v>8.2256123624901076E-3</v>
      </c>
      <c r="X164" s="13">
        <f t="shared" si="237"/>
        <v>1.1894606263092685E-2</v>
      </c>
      <c r="Y164" s="13">
        <f t="shared" si="238"/>
        <v>8.6000684155248426E-3</v>
      </c>
      <c r="Z164" s="13">
        <f t="shared" si="239"/>
        <v>5.5114382989312219E-2</v>
      </c>
      <c r="AA164" s="13">
        <f t="shared" si="240"/>
        <v>4.2274765859335456E-2</v>
      </c>
      <c r="AB164" s="13">
        <f t="shared" si="241"/>
        <v>1.6213152824446936E-2</v>
      </c>
      <c r="AC164" s="13">
        <f t="shared" si="242"/>
        <v>2.8736944716932299E-4</v>
      </c>
      <c r="AD164" s="13">
        <f t="shared" si="243"/>
        <v>1.5773370661763438E-3</v>
      </c>
      <c r="AE164" s="13">
        <f t="shared" si="244"/>
        <v>2.2809004995063601E-3</v>
      </c>
      <c r="AF164" s="13">
        <f t="shared" si="245"/>
        <v>1.6491424693581415E-3</v>
      </c>
      <c r="AG164" s="13">
        <f t="shared" si="246"/>
        <v>7.949114497627194E-4</v>
      </c>
      <c r="AH164" s="13">
        <f t="shared" si="247"/>
        <v>1.9924470550077851E-2</v>
      </c>
      <c r="AI164" s="13">
        <f t="shared" si="248"/>
        <v>1.5282804264344302E-2</v>
      </c>
      <c r="AJ164" s="13">
        <f t="shared" si="249"/>
        <v>5.8612374566045337E-3</v>
      </c>
      <c r="AK164" s="13">
        <f t="shared" si="250"/>
        <v>1.4985951499688294E-3</v>
      </c>
      <c r="AL164" s="13">
        <f t="shared" si="251"/>
        <v>1.2749662137357529E-5</v>
      </c>
      <c r="AM164" s="13">
        <f t="shared" si="252"/>
        <v>2.4197514890727148E-4</v>
      </c>
      <c r="AN164" s="13">
        <f t="shared" si="253"/>
        <v>3.4990697286322285E-4</v>
      </c>
      <c r="AO164" s="13">
        <f t="shared" si="254"/>
        <v>2.5299062777976234E-4</v>
      </c>
      <c r="AP164" s="13">
        <f t="shared" si="255"/>
        <v>1.2194528395297647E-4</v>
      </c>
      <c r="AQ164" s="13">
        <f t="shared" si="256"/>
        <v>4.4084594384611496E-5</v>
      </c>
      <c r="AR164" s="13">
        <f t="shared" si="257"/>
        <v>5.7623365106404707E-3</v>
      </c>
      <c r="AS164" s="13">
        <f t="shared" si="258"/>
        <v>4.4199247742148394E-3</v>
      </c>
      <c r="AT164" s="13">
        <f t="shared" si="259"/>
        <v>1.6951227139932121E-3</v>
      </c>
      <c r="AU164" s="13">
        <f t="shared" si="260"/>
        <v>4.334072278422664E-4</v>
      </c>
      <c r="AV164" s="13">
        <f t="shared" si="261"/>
        <v>8.3109834878894066E-5</v>
      </c>
      <c r="AW164" s="13">
        <f t="shared" si="262"/>
        <v>3.928206119576242E-7</v>
      </c>
      <c r="AX164" s="13">
        <f t="shared" si="263"/>
        <v>3.0933978298116314E-5</v>
      </c>
      <c r="AY164" s="13">
        <f t="shared" si="264"/>
        <v>4.4731927033789877E-5</v>
      </c>
      <c r="AZ164" s="13">
        <f t="shared" si="265"/>
        <v>3.2342191438696184E-5</v>
      </c>
      <c r="BA164" s="13">
        <f t="shared" si="266"/>
        <v>1.558942223775463E-5</v>
      </c>
      <c r="BB164" s="13">
        <f t="shared" si="267"/>
        <v>5.635751820520326E-6</v>
      </c>
      <c r="BC164" s="13">
        <f t="shared" si="268"/>
        <v>1.629910235188954E-6</v>
      </c>
      <c r="BD164" s="13">
        <f t="shared" si="269"/>
        <v>1.3887663906553343E-3</v>
      </c>
      <c r="BE164" s="13">
        <f t="shared" si="270"/>
        <v>1.0652350768338213E-3</v>
      </c>
      <c r="BF164" s="13">
        <f t="shared" si="271"/>
        <v>4.0853730928126092E-4</v>
      </c>
      <c r="BG164" s="13">
        <f t="shared" si="272"/>
        <v>1.0445439803506693E-4</v>
      </c>
      <c r="BH164" s="13">
        <f t="shared" si="273"/>
        <v>2.003009459784115E-5</v>
      </c>
      <c r="BI164" s="13">
        <f t="shared" si="274"/>
        <v>3.072764361449098E-6</v>
      </c>
      <c r="BJ164" s="14">
        <f t="shared" si="275"/>
        <v>0.19874314537977028</v>
      </c>
      <c r="BK164" s="14">
        <f t="shared" si="276"/>
        <v>0.26879171836622651</v>
      </c>
      <c r="BL164" s="14">
        <f t="shared" si="277"/>
        <v>0.47662883452654314</v>
      </c>
      <c r="BM164" s="14">
        <f t="shared" si="278"/>
        <v>0.38002571679063096</v>
      </c>
      <c r="BN164" s="14">
        <f t="shared" si="279"/>
        <v>0.61920802536479946</v>
      </c>
    </row>
    <row r="165" spans="1:66" x14ac:dyDescent="0.25">
      <c r="A165" t="s">
        <v>27</v>
      </c>
      <c r="B165" t="s">
        <v>191</v>
      </c>
      <c r="C165" t="s">
        <v>328</v>
      </c>
      <c r="D165" s="11">
        <v>44201</v>
      </c>
      <c r="E165" s="10">
        <f>VLOOKUP(A165,home!$A$2:$E$405,3,FALSE)</f>
        <v>1.3</v>
      </c>
      <c r="F165" s="10">
        <f>VLOOKUP(B165,home!$B$2:$E$405,3,FALSE)</f>
        <v>1.4575</v>
      </c>
      <c r="G165" s="10">
        <f>VLOOKUP(C165,away!$B$2:$E$405,4,FALSE)</f>
        <v>0.93120000000000003</v>
      </c>
      <c r="H165" s="10">
        <f>VLOOKUP(A165,away!$A$2:$E$405,3,FALSE)</f>
        <v>1.0919000000000001</v>
      </c>
      <c r="I165" s="10">
        <f>VLOOKUP(C165,away!$B$2:$E$405,3,FALSE)</f>
        <v>0.91579999999999995</v>
      </c>
      <c r="J165" s="10">
        <f>VLOOKUP(B165,home!$B$2:$E$405,4,FALSE)</f>
        <v>1.3013999999999999</v>
      </c>
      <c r="K165" s="12">
        <f t="shared" ref="K165:K228" si="280">E165*F165*G165</f>
        <v>1.7643912000000002</v>
      </c>
      <c r="L165" s="12">
        <f t="shared" ref="L165:L228" si="281">H165*I165*J165</f>
        <v>1.3013505728279999</v>
      </c>
      <c r="M165" s="13">
        <f t="shared" ref="M165:M228" si="282">_xlfn.POISSON.DIST(0,K165,FALSE) * _xlfn.POISSON.DIST(0,L165,FALSE)</f>
        <v>4.6619248144181807E-2</v>
      </c>
      <c r="N165" s="13">
        <f t="shared" ref="N165:N228" si="283">_xlfn.POISSON.DIST(1,K165,FALSE) * _xlfn.POISSON.DIST(0,L165,FALSE)</f>
        <v>8.2254591176210728E-2</v>
      </c>
      <c r="O165" s="13">
        <f t="shared" ref="O165:O228" si="284">_xlfn.POISSON.DIST(0,K165,FALSE) * _xlfn.POISSON.DIST(1,L165,FALSE)</f>
        <v>6.0667985277241668E-2</v>
      </c>
      <c r="P165" s="13">
        <f t="shared" ref="P165:P228" si="285">_xlfn.POISSON.DIST(1,K165,FALSE) * _xlfn.POISSON.DIST(1,L165,FALSE)</f>
        <v>0.10704205934489477</v>
      </c>
      <c r="Q165" s="13">
        <f t="shared" ref="Q165:Q228" si="286">_xlfn.POISSON.DIST(2,K165,FALSE) * _xlfn.POISSON.DIST(0,L165,FALSE)</f>
        <v>7.2564638415451951E-2</v>
      </c>
      <c r="R165" s="13">
        <f t="shared" ref="R165:R228" si="287">_xlfn.POISSON.DIST(0,K165,FALSE) * _xlfn.POISSON.DIST(2,L165,FALSE)</f>
        <v>3.9475158696429556E-2</v>
      </c>
      <c r="S165" s="13">
        <f t="shared" ref="S165:S228" si="288">_xlfn.POISSON.DIST(2,K165,FALSE) * _xlfn.POISSON.DIST(2,L165,FALSE)</f>
        <v>6.1444590619303907E-2</v>
      </c>
      <c r="T165" s="13">
        <f t="shared" ref="T165:T228" si="289">_xlfn.POISSON.DIST(2,K165,FALSE) * _xlfn.POISSON.DIST(1,L165,FALSE)</f>
        <v>9.443203376900508E-2</v>
      </c>
      <c r="U165" s="13">
        <f t="shared" ref="U165:U228" si="290">_xlfn.POISSON.DIST(1,K165,FALSE) * _xlfn.POISSON.DIST(2,L165,FALSE)</f>
        <v>6.9649622622583798E-2</v>
      </c>
      <c r="V165" s="13">
        <f t="shared" ref="V165:V228" si="291">_xlfn.POISSON.DIST(3,K165,FALSE) * _xlfn.POISSON.DIST(3,L165,FALSE)</f>
        <v>1.5675822463223247E-2</v>
      </c>
      <c r="W165" s="13">
        <f t="shared" ref="W165:W228" si="292">_xlfn.POISSON.DIST(3,K165,FALSE) * _xlfn.POISSON.DIST(0,L165,FALSE)</f>
        <v>4.2677469817135126E-2</v>
      </c>
      <c r="X165" s="13">
        <f t="shared" ref="X165:X228" si="293">_xlfn.POISSON.DIST(3,K165,FALSE) * _xlfn.POISSON.DIST(1,L165,FALSE)</f>
        <v>5.5538349793378468E-2</v>
      </c>
      <c r="Y165" s="13">
        <f t="shared" ref="Y165:Y228" si="294">_xlfn.POISSON.DIST(3,K165,FALSE) * _xlfn.POISSON.DIST(2,L165,FALSE)</f>
        <v>3.6137431658767455E-2</v>
      </c>
      <c r="Z165" s="13">
        <f t="shared" ref="Z165:Z228" si="295">_xlfn.POISSON.DIST(0,K165,FALSE) * _xlfn.POISSON.DIST(3,L165,FALSE)</f>
        <v>1.7123673460691605E-2</v>
      </c>
      <c r="AA165" s="13">
        <f t="shared" ref="AA165:AA228" si="296">_xlfn.POISSON.DIST(1,K165,FALSE) * _xlfn.POISSON.DIST(3,L165,FALSE)</f>
        <v>3.0212858765717821E-2</v>
      </c>
      <c r="AB165" s="13">
        <f t="shared" ref="AB165:AB228" si="297">_xlfn.POISSON.DIST(2,K165,FALSE) * _xlfn.POISSON.DIST(3,L165,FALSE)</f>
        <v>2.6653651066537703E-2</v>
      </c>
      <c r="AC165" s="13">
        <f t="shared" ref="AC165:AC228" si="298">_xlfn.POISSON.DIST(4,K165,FALSE) * _xlfn.POISSON.DIST(4,L165,FALSE)</f>
        <v>2.2495701684189856E-3</v>
      </c>
      <c r="AD165" s="13">
        <f t="shared" ref="AD165:AD228" si="299">_xlfn.POISSON.DIST(4,K165,FALSE) * _xlfn.POISSON.DIST(0,L165,FALSE)</f>
        <v>1.88249380459047E-2</v>
      </c>
      <c r="AE165" s="13">
        <f t="shared" ref="AE165:AE228" si="300">_xlfn.POISSON.DIST(4,K165,FALSE) * _xlfn.POISSON.DIST(1,L165,FALSE)</f>
        <v>2.449784390948969E-2</v>
      </c>
      <c r="AF165" s="13">
        <f t="shared" ref="AF165:AF228" si="301">_xlfn.POISSON.DIST(4,K165,FALSE) * _xlfn.POISSON.DIST(2,L165,FALSE)</f>
        <v>1.5940141602332671E-2</v>
      </c>
      <c r="AG165" s="13">
        <f t="shared" ref="AG165:AG228" si="302">_xlfn.POISSON.DIST(4,K165,FALSE) * _xlfn.POISSON.DIST(3,L165,FALSE)</f>
        <v>6.9145708017183524E-3</v>
      </c>
      <c r="AH165" s="13">
        <f t="shared" ref="AH165:AH228" si="303">_xlfn.POISSON.DIST(0,K165,FALSE) * _xlfn.POISSON.DIST(4,L165,FALSE)</f>
        <v>5.5709755667476615E-3</v>
      </c>
      <c r="AI165" s="13">
        <f t="shared" ref="AI165:AI228" si="304">_xlfn.POISSON.DIST(1,K165,FALSE) * _xlfn.POISSON.DIST(4,L165,FALSE)</f>
        <v>9.829380265384588E-3</v>
      </c>
      <c r="AJ165" s="13">
        <f t="shared" ref="AJ165:AJ228" si="305">_xlfn.POISSON.DIST(2,K165,FALSE) * _xlfn.POISSON.DIST(4,L165,FALSE)</f>
        <v>8.6714360208491187E-3</v>
      </c>
      <c r="AK165" s="13">
        <f t="shared" ref="AK165:AK228" si="306">_xlfn.POISSON.DIST(3,K165,FALSE) * _xlfn.POISSON.DIST(4,L165,FALSE)</f>
        <v>5.0999351355164009E-3</v>
      </c>
      <c r="AL165" s="13">
        <f t="shared" ref="AL165:AL228" si="307">_xlfn.POISSON.DIST(5,K165,FALSE) * _xlfn.POISSON.DIST(5,L165,FALSE)</f>
        <v>2.066087575875779E-4</v>
      </c>
      <c r="AM165" s="13">
        <f t="shared" ref="AM165:AM228" si="308">_xlfn.POISSON.DIST(5,K165,FALSE) * _xlfn.POISSON.DIST(0,L165,FALSE)</f>
        <v>6.6429110057478905E-3</v>
      </c>
      <c r="AN165" s="13">
        <f t="shared" ref="AN165:AN228" si="309">_xlfn.POISSON.DIST(5,K165,FALSE) * _xlfn.POISSON.DIST(1,L165,FALSE)</f>
        <v>8.6447560425754414E-3</v>
      </c>
      <c r="AO165" s="13">
        <f t="shared" ref="AO165:AO228" si="310">_xlfn.POISSON.DIST(5,K165,FALSE) * _xlfn.POISSON.DIST(2,L165,FALSE)</f>
        <v>5.6249291139819331E-3</v>
      </c>
      <c r="AP165" s="13">
        <f t="shared" ref="AP165:AP228" si="311">_xlfn.POISSON.DIST(5,K165,FALSE) * _xlfn.POISSON.DIST(3,L165,FALSE)</f>
        <v>2.4400015748657611E-3</v>
      </c>
      <c r="AQ165" s="13">
        <f t="shared" ref="AQ165:AQ228" si="312">_xlfn.POISSON.DIST(5,K165,FALSE) * _xlfn.POISSON.DIST(4,L165,FALSE)</f>
        <v>7.9382436178819526E-4</v>
      </c>
      <c r="AR165" s="13">
        <f t="shared" ref="AR165:AR228" si="313">_xlfn.POISSON.DIST(0,K165,FALSE) * _xlfn.POISSON.DIST(5,L165,FALSE)</f>
        <v>1.4499584489995724E-3</v>
      </c>
      <c r="AS165" s="13">
        <f t="shared" ref="AS165:AS228" si="314">_xlfn.POISSON.DIST(1,K165,FALSE) * _xlfn.POISSON.DIST(5,L165,FALSE)</f>
        <v>2.5582939277804945E-3</v>
      </c>
      <c r="AT165" s="13">
        <f t="shared" ref="AT165:AT228" si="315">_xlfn.POISSON.DIST(2,K165,FALSE) * _xlfn.POISSON.DIST(5,L165,FALSE)</f>
        <v>2.256915646594671E-3</v>
      </c>
      <c r="AU165" s="13">
        <f t="shared" ref="AU165:AU228" si="316">_xlfn.POISSON.DIST(3,K165,FALSE) * _xlfn.POISSON.DIST(5,L165,FALSE)</f>
        <v>1.3273607019979826E-3</v>
      </c>
      <c r="AV165" s="13">
        <f t="shared" ref="AV165:AV228" si="317">_xlfn.POISSON.DIST(4,K165,FALSE) * _xlfn.POISSON.DIST(5,L165,FALSE)</f>
        <v>5.8549588545776549E-4</v>
      </c>
      <c r="AW165" s="13">
        <f t="shared" ref="AW165:AW228" si="318">_xlfn.POISSON.DIST(6,K165,FALSE) * _xlfn.POISSON.DIST(6,L165,FALSE)</f>
        <v>1.3177572552141321E-5</v>
      </c>
      <c r="AX165" s="13">
        <f t="shared" ref="AX165:AX228" si="319">_xlfn.POISSON.DIST(6,K165,FALSE) * _xlfn.POISSON.DIST(0,L165,FALSE)</f>
        <v>1.9534489534874548E-3</v>
      </c>
      <c r="AY165" s="13">
        <f t="shared" ref="AY165:AY228" si="320">_xlfn.POISSON.DIST(6,K165,FALSE) * _xlfn.POISSON.DIST(1,L165,FALSE)</f>
        <v>2.5421219146111564E-3</v>
      </c>
      <c r="AZ165" s="13">
        <f t="shared" ref="AZ165:AZ228" si="321">_xlfn.POISSON.DIST(6,K165,FALSE) * _xlfn.POISSON.DIST(2,L165,FALSE)</f>
        <v>1.6540959048889203E-3</v>
      </c>
      <c r="BA165" s="13">
        <f t="shared" ref="BA165:BA228" si="322">_xlfn.POISSON.DIST(6,K165,FALSE) * _xlfn.POISSON.DIST(3,L165,FALSE)</f>
        <v>7.175195511132153E-4</v>
      </c>
      <c r="BB165" s="13">
        <f t="shared" ref="BB165:BB228" si="323">_xlfn.POISSON.DIST(6,K165,FALSE) * _xlfn.POISSON.DIST(4,L165,FALSE)</f>
        <v>2.3343611971411807E-4</v>
      </c>
      <c r="BC165" s="13">
        <f t="shared" ref="BC165:BC228" si="324">_xlfn.POISSON.DIST(6,K165,FALSE) * _xlfn.POISSON.DIST(5,L165,FALSE)</f>
        <v>6.075644562174263E-5</v>
      </c>
      <c r="BD165" s="13">
        <f t="shared" ref="BD165:BD228" si="325">_xlfn.POISSON.DIST(0,K165,FALSE) * _xlfn.POISSON.DIST(6,L165,FALSE)</f>
        <v>3.1448404303039838E-4</v>
      </c>
      <c r="BE165" s="13">
        <f t="shared" ref="BE165:BE228" si="326">_xlfn.POISSON.DIST(1,K165,FALSE) * _xlfn.POISSON.DIST(6,L165,FALSE)</f>
        <v>5.5487287806325631E-4</v>
      </c>
      <c r="BF165" s="13">
        <f t="shared" ref="BF165:BF228" si="327">_xlfn.POISSON.DIST(2,K165,FALSE) * _xlfn.POISSON.DIST(6,L165,FALSE)</f>
        <v>4.8950641158674137E-4</v>
      </c>
      <c r="BG165" s="13">
        <f t="shared" ref="BG165:BG228" si="328">_xlfn.POISSON.DIST(3,K165,FALSE) * _xlfn.POISSON.DIST(6,L165,FALSE)</f>
        <v>2.8789360164907486E-4</v>
      </c>
      <c r="BH165" s="13">
        <f t="shared" ref="BH165:BH228" si="329">_xlfn.POISSON.DIST(4,K165,FALSE) * _xlfn.POISSON.DIST(6,L165,FALSE)</f>
        <v>1.2698923432148326E-4</v>
      </c>
      <c r="BI165" s="13">
        <f t="shared" ref="BI165:BI228" si="330">_xlfn.POISSON.DIST(5,K165,FALSE) * _xlfn.POISSON.DIST(6,L165,FALSE)</f>
        <v>4.4811737506312607E-5</v>
      </c>
      <c r="BJ165" s="14">
        <f t="shared" ref="BJ165:BJ228" si="331">SUM(N165,Q165,T165,W165,X165,Y165,AD165,AE165,AF165,AG165,AM165,AN165,AO165,AP165,AQ165,AX165,AY165,AZ165,BA165,BB165,BC165)</f>
        <v>0.48108980997778999</v>
      </c>
      <c r="BK165" s="14">
        <f t="shared" ref="BK165:BK228" si="332">SUM(M165,P165,S165,V165,AC165,AL165,AY165)</f>
        <v>0.23578002141222143</v>
      </c>
      <c r="BL165" s="14">
        <f t="shared" ref="BL165:BL228" si="333">SUM(O165,R165,U165,AA165,AB165,AH165,AI165,AJ165,AK165,AR165,AS165,AT165,AU165,AV165,BD165,BE165,BF165,BG165,BH165,BI165)</f>
        <v>0.26582758593399608</v>
      </c>
      <c r="BM165" s="14">
        <f t="shared" ref="BM165:BM228" si="334">SUM(S165:BI165)</f>
        <v>0.5886684653882297</v>
      </c>
      <c r="BN165" s="14">
        <f t="shared" ref="BN165:BN228" si="335">SUM(M165:R165)</f>
        <v>0.40862368105441049</v>
      </c>
    </row>
    <row r="166" spans="1:66" x14ac:dyDescent="0.25">
      <c r="A166" t="s">
        <v>27</v>
      </c>
      <c r="B166" t="s">
        <v>189</v>
      </c>
      <c r="C166" t="s">
        <v>296</v>
      </c>
      <c r="D166" s="11">
        <v>44201</v>
      </c>
      <c r="E166" s="10">
        <f>VLOOKUP(A166,home!$A$2:$E$405,3,FALSE)</f>
        <v>1.3</v>
      </c>
      <c r="F166" s="10">
        <f>VLOOKUP(B166,home!$B$2:$E$405,3,FALSE)</f>
        <v>0.60729999999999995</v>
      </c>
      <c r="G166" s="10">
        <f>VLOOKUP(C166,away!$B$2:$E$405,4,FALSE)</f>
        <v>1.2551000000000001</v>
      </c>
      <c r="H166" s="10">
        <f>VLOOKUP(A166,away!$A$2:$E$405,3,FALSE)</f>
        <v>1.0919000000000001</v>
      </c>
      <c r="I166" s="10">
        <f>VLOOKUP(C166,away!$B$2:$E$405,3,FALSE)</f>
        <v>0.5302</v>
      </c>
      <c r="J166" s="10">
        <f>VLOOKUP(B166,home!$B$2:$E$405,4,FALSE)</f>
        <v>0.96399999999999997</v>
      </c>
      <c r="K166" s="12">
        <f t="shared" si="280"/>
        <v>0.99088889899999999</v>
      </c>
      <c r="L166" s="12">
        <f t="shared" si="281"/>
        <v>0.55808406632000007</v>
      </c>
      <c r="M166" s="13">
        <f t="shared" si="282"/>
        <v>0.21246607183456087</v>
      </c>
      <c r="N166" s="13">
        <f t="shared" si="283"/>
        <v>0.2105302719950029</v>
      </c>
      <c r="O166" s="13">
        <f t="shared" si="284"/>
        <v>0.11857392932446897</v>
      </c>
      <c r="P166" s="13">
        <f t="shared" si="285"/>
        <v>0.11749359027842686</v>
      </c>
      <c r="Q166" s="13">
        <f t="shared" si="286"/>
        <v>0.10430605471164947</v>
      </c>
      <c r="R166" s="13">
        <f t="shared" si="287"/>
        <v>3.3087110318469969E-2</v>
      </c>
      <c r="S166" s="13">
        <f t="shared" si="288"/>
        <v>1.62434684715968E-2</v>
      </c>
      <c r="T166" s="13">
        <f t="shared" si="289"/>
        <v>5.8211547155273741E-2</v>
      </c>
      <c r="U166" s="13">
        <f t="shared" si="290"/>
        <v>3.2785650314560245E-2</v>
      </c>
      <c r="V166" s="13">
        <f t="shared" si="291"/>
        <v>9.9806964358181661E-4</v>
      </c>
      <c r="W166" s="13">
        <f t="shared" si="292"/>
        <v>3.4451903904086707E-2</v>
      </c>
      <c r="X166" s="13">
        <f t="shared" si="293"/>
        <v>1.9227058623258596E-2</v>
      </c>
      <c r="Y166" s="13">
        <f t="shared" si="294"/>
        <v>5.3651575299205898E-3</v>
      </c>
      <c r="Z166" s="13">
        <f t="shared" si="295"/>
        <v>6.1551296897700506E-3</v>
      </c>
      <c r="AA166" s="13">
        <f t="shared" si="296"/>
        <v>6.0990496814984562E-3</v>
      </c>
      <c r="AB166" s="13">
        <f t="shared" si="297"/>
        <v>3.0217403119231529E-3</v>
      </c>
      <c r="AC166" s="13">
        <f t="shared" si="298"/>
        <v>3.4495738766601931E-5</v>
      </c>
      <c r="AD166" s="13">
        <f t="shared" si="299"/>
        <v>8.5345022819935685E-3</v>
      </c>
      <c r="AE166" s="13">
        <f t="shared" si="300"/>
        <v>4.7629697375522907E-3</v>
      </c>
      <c r="AF166" s="13">
        <f t="shared" si="301"/>
        <v>1.3290687594461428E-3</v>
      </c>
      <c r="AG166" s="13">
        <f t="shared" si="302"/>
        <v>2.472440325635271E-4</v>
      </c>
      <c r="AH166" s="13">
        <f t="shared" si="303"/>
        <v>8.587699514984575E-4</v>
      </c>
      <c r="AI166" s="13">
        <f t="shared" si="304"/>
        <v>8.5094561173458983E-4</v>
      </c>
      <c r="AJ166" s="13">
        <f t="shared" si="305"/>
        <v>4.2159628016028456E-4</v>
      </c>
      <c r="AK166" s="13">
        <f t="shared" si="306"/>
        <v>1.3925169129017334E-4</v>
      </c>
      <c r="AL166" s="13">
        <f t="shared" si="307"/>
        <v>7.6304478395039243E-7</v>
      </c>
      <c r="AM166" s="13">
        <f t="shared" si="308"/>
        <v>1.6913487139435192E-3</v>
      </c>
      <c r="AN166" s="13">
        <f t="shared" si="309"/>
        <v>9.4391476784270176E-4</v>
      </c>
      <c r="AO166" s="13">
        <f t="shared" si="310"/>
        <v>2.6339189594857691E-4</v>
      </c>
      <c r="AP166" s="13">
        <f t="shared" si="311"/>
        <v>4.8998273442238715E-5</v>
      </c>
      <c r="AQ166" s="13">
        <f t="shared" si="312"/>
        <v>6.836288921325962E-6</v>
      </c>
      <c r="AR166" s="13">
        <f t="shared" si="313"/>
        <v>9.5853165313137737E-5</v>
      </c>
      <c r="AS166" s="13">
        <f t="shared" si="314"/>
        <v>9.4979837442800029E-5</v>
      </c>
      <c r="AT166" s="13">
        <f t="shared" si="315"/>
        <v>4.7057233275447543E-5</v>
      </c>
      <c r="AU166" s="13">
        <f t="shared" si="316"/>
        <v>1.5542830023431464E-5</v>
      </c>
      <c r="AV166" s="13">
        <f t="shared" si="317"/>
        <v>3.8503044323155361E-6</v>
      </c>
      <c r="AW166" s="13">
        <f t="shared" si="318"/>
        <v>1.172120099974353E-8</v>
      </c>
      <c r="AX166" s="13">
        <f t="shared" si="319"/>
        <v>2.7932311083075988E-4</v>
      </c>
      <c r="AY166" s="13">
        <f t="shared" si="320"/>
        <v>1.5588577750958254E-4</v>
      </c>
      <c r="AZ166" s="13">
        <f t="shared" si="321"/>
        <v>4.3498684297001315E-5</v>
      </c>
      <c r="BA166" s="13">
        <f t="shared" si="322"/>
        <v>8.0919742040134761E-6</v>
      </c>
      <c r="BB166" s="13">
        <f t="shared" si="323"/>
        <v>1.1290004670830965E-6</v>
      </c>
      <c r="BC166" s="13">
        <f t="shared" si="324"/>
        <v>1.2601543430938285E-7</v>
      </c>
      <c r="BD166" s="13">
        <f t="shared" si="325"/>
        <v>8.9156873779331765E-6</v>
      </c>
      <c r="BE166" s="13">
        <f t="shared" si="326"/>
        <v>8.8344556497483996E-6</v>
      </c>
      <c r="BF166" s="13">
        <f t="shared" si="327"/>
        <v>4.3769820160217609E-6</v>
      </c>
      <c r="BG166" s="13">
        <f t="shared" si="328"/>
        <v>1.4457009635995346E-6</v>
      </c>
      <c r="BH166" s="13">
        <f t="shared" si="329"/>
        <v>3.5813225902609537E-7</v>
      </c>
      <c r="BI166" s="13">
        <f t="shared" si="330"/>
        <v>7.0973855968550108E-8</v>
      </c>
      <c r="BJ166" s="14">
        <f t="shared" si="331"/>
        <v>0.45040832323358881</v>
      </c>
      <c r="BK166" s="14">
        <f t="shared" si="332"/>
        <v>0.34739234478922648</v>
      </c>
      <c r="BL166" s="14">
        <f t="shared" si="333"/>
        <v>0.1961193287882137</v>
      </c>
      <c r="BM166" s="14">
        <f t="shared" si="334"/>
        <v>0.20346222398191122</v>
      </c>
      <c r="BN166" s="14">
        <f t="shared" si="335"/>
        <v>0.79645702846257904</v>
      </c>
    </row>
    <row r="167" spans="1:66" x14ac:dyDescent="0.25">
      <c r="A167" t="s">
        <v>27</v>
      </c>
      <c r="B167" t="s">
        <v>297</v>
      </c>
      <c r="C167" t="s">
        <v>194</v>
      </c>
      <c r="D167" s="11">
        <v>44201</v>
      </c>
      <c r="E167" s="10">
        <f>VLOOKUP(A167,home!$A$2:$E$405,3,FALSE)</f>
        <v>1.3</v>
      </c>
      <c r="F167" s="10">
        <f>VLOOKUP(B167,home!$B$2:$E$405,3,FALSE)</f>
        <v>1.0931</v>
      </c>
      <c r="G167" s="10">
        <f>VLOOKUP(C167,away!$B$2:$E$405,4,FALSE)</f>
        <v>0.93120000000000003</v>
      </c>
      <c r="H167" s="10">
        <f>VLOOKUP(A167,away!$A$2:$E$405,3,FALSE)</f>
        <v>1.0919000000000001</v>
      </c>
      <c r="I167" s="10">
        <f>VLOOKUP(C167,away!$B$2:$E$405,3,FALSE)</f>
        <v>1.0604</v>
      </c>
      <c r="J167" s="10">
        <f>VLOOKUP(B167,home!$B$2:$E$405,4,FALSE)</f>
        <v>1.0604</v>
      </c>
      <c r="K167" s="12">
        <f t="shared" si="280"/>
        <v>1.323263136</v>
      </c>
      <c r="L167" s="12">
        <f t="shared" si="281"/>
        <v>1.227784945904</v>
      </c>
      <c r="M167" s="13">
        <f t="shared" si="282"/>
        <v>7.7999872890410105E-2</v>
      </c>
      <c r="N167" s="13">
        <f t="shared" si="283"/>
        <v>0.10321435640856545</v>
      </c>
      <c r="O167" s="13">
        <f t="shared" si="284"/>
        <v>9.5767069717271044E-2</v>
      </c>
      <c r="P167" s="13">
        <f t="shared" si="285"/>
        <v>0.12672503299960672</v>
      </c>
      <c r="Q167" s="13">
        <f t="shared" si="286"/>
        <v>6.8289876470710026E-2</v>
      </c>
      <c r="R167" s="13">
        <f t="shared" si="287"/>
        <v>5.8790683256102115E-2</v>
      </c>
      <c r="S167" s="13">
        <f t="shared" si="288"/>
        <v>5.1471987689373076E-2</v>
      </c>
      <c r="T167" s="13">
        <f t="shared" si="289"/>
        <v>8.3845282288381548E-2</v>
      </c>
      <c r="U167" s="13">
        <f t="shared" si="290"/>
        <v>7.7795543893052377E-2</v>
      </c>
      <c r="V167" s="13">
        <f t="shared" si="291"/>
        <v>9.291737846313446E-3</v>
      </c>
      <c r="W167" s="13">
        <f t="shared" si="292"/>
        <v>3.0121825365228113E-2</v>
      </c>
      <c r="X167" s="13">
        <f t="shared" si="293"/>
        <v>3.6983123726576334E-2</v>
      </c>
      <c r="Y167" s="13">
        <f t="shared" si="294"/>
        <v>2.2703661281997731E-2</v>
      </c>
      <c r="Z167" s="13">
        <f t="shared" si="295"/>
        <v>2.4060771953750858E-2</v>
      </c>
      <c r="AA167" s="13">
        <f t="shared" si="296"/>
        <v>3.1838732550101202E-2</v>
      </c>
      <c r="AB167" s="13">
        <f t="shared" si="297"/>
        <v>2.1065510540256103E-2</v>
      </c>
      <c r="AC167" s="13">
        <f t="shared" si="298"/>
        <v>9.4350777568906095E-4</v>
      </c>
      <c r="AD167" s="13">
        <f t="shared" si="299"/>
        <v>9.964775273709028E-3</v>
      </c>
      <c r="AE167" s="13">
        <f t="shared" si="300"/>
        <v>1.2234601070376355E-2</v>
      </c>
      <c r="AF167" s="13">
        <f t="shared" si="301"/>
        <v>7.5107295066745277E-3</v>
      </c>
      <c r="AG167" s="13">
        <f t="shared" si="302"/>
        <v>3.0738535403506554E-3</v>
      </c>
      <c r="AH167" s="13">
        <f t="shared" si="303"/>
        <v>7.3853633979111101E-3</v>
      </c>
      <c r="AI167" s="13">
        <f t="shared" si="304"/>
        <v>9.7727791304194709E-3</v>
      </c>
      <c r="AJ167" s="13">
        <f t="shared" si="305"/>
        <v>6.4659791797771126E-3</v>
      </c>
      <c r="AK167" s="13">
        <f t="shared" si="306"/>
        <v>2.8520639622475227E-3</v>
      </c>
      <c r="AL167" s="13">
        <f t="shared" si="307"/>
        <v>6.1316025054334252E-5</v>
      </c>
      <c r="AM167" s="13">
        <f t="shared" si="308"/>
        <v>2.6372039556446917E-3</v>
      </c>
      <c r="AN167" s="13">
        <f t="shared" si="309"/>
        <v>3.2379193160190327E-3</v>
      </c>
      <c r="AO167" s="13">
        <f t="shared" si="310"/>
        <v>1.9877342961299727E-3</v>
      </c>
      <c r="AP167" s="13">
        <f t="shared" si="311"/>
        <v>8.135034150818217E-4</v>
      </c>
      <c r="AQ167" s="13">
        <f t="shared" si="312"/>
        <v>2.4970181161973812E-4</v>
      </c>
      <c r="AR167" s="13">
        <f t="shared" si="313"/>
        <v>1.8135275999971363E-3</v>
      </c>
      <c r="AS167" s="13">
        <f t="shared" si="314"/>
        <v>2.3997742191947643E-3</v>
      </c>
      <c r="AT167" s="13">
        <f t="shared" si="315"/>
        <v>1.5877663794918078E-3</v>
      </c>
      <c r="AU167" s="13">
        <f t="shared" si="316"/>
        <v>7.0034423952056505E-4</v>
      </c>
      <c r="AV167" s="13">
        <f t="shared" si="317"/>
        <v>2.316849286668796E-4</v>
      </c>
      <c r="AW167" s="13">
        <f t="shared" si="318"/>
        <v>2.7671965672917312E-6</v>
      </c>
      <c r="AX167" s="13">
        <f t="shared" si="319"/>
        <v>5.8161912943633395E-4</v>
      </c>
      <c r="AY167" s="13">
        <f t="shared" si="320"/>
        <v>7.1410321137172091E-4</v>
      </c>
      <c r="AZ167" s="13">
        <f t="shared" si="321"/>
        <v>4.3838258637195053E-4</v>
      </c>
      <c r="BA167" s="13">
        <f t="shared" si="322"/>
        <v>1.7941318003131373E-4</v>
      </c>
      <c r="BB167" s="13">
        <f t="shared" si="323"/>
        <v>5.5070200384802718E-5</v>
      </c>
      <c r="BC167" s="13">
        <f t="shared" si="324"/>
        <v>1.35228726000755E-5</v>
      </c>
      <c r="BD167" s="13">
        <f t="shared" si="325"/>
        <v>3.7110364770964928E-4</v>
      </c>
      <c r="BE167" s="13">
        <f t="shared" si="326"/>
        <v>4.9106777664930973E-4</v>
      </c>
      <c r="BF167" s="13">
        <f t="shared" si="327"/>
        <v>3.2490594305875664E-4</v>
      </c>
      <c r="BG167" s="13">
        <f t="shared" si="328"/>
        <v>1.433120190389892E-4</v>
      </c>
      <c r="BH167" s="13">
        <f t="shared" si="329"/>
        <v>4.740987793500616E-5</v>
      </c>
      <c r="BI167" s="13">
        <f t="shared" si="330"/>
        <v>1.2547148750730683E-5</v>
      </c>
      <c r="BJ167" s="14">
        <f t="shared" si="331"/>
        <v>0.38885025890726133</v>
      </c>
      <c r="BK167" s="14">
        <f t="shared" si="332"/>
        <v>0.26720755843781846</v>
      </c>
      <c r="BL167" s="14">
        <f t="shared" si="333"/>
        <v>0.3198571694071517</v>
      </c>
      <c r="BM167" s="14">
        <f t="shared" si="334"/>
        <v>0.46847753094851241</v>
      </c>
      <c r="BN167" s="14">
        <f t="shared" si="335"/>
        <v>0.53078689174266558</v>
      </c>
    </row>
    <row r="168" spans="1:66" x14ac:dyDescent="0.25">
      <c r="A168" t="s">
        <v>27</v>
      </c>
      <c r="B168" t="s">
        <v>31</v>
      </c>
      <c r="C168" t="s">
        <v>190</v>
      </c>
      <c r="D168" s="11">
        <v>44201</v>
      </c>
      <c r="E168" s="10">
        <f>VLOOKUP(A168,home!$A$2:$E$405,3,FALSE)</f>
        <v>1.3</v>
      </c>
      <c r="F168" s="10">
        <f>VLOOKUP(B168,home!$B$2:$E$405,3,FALSE)</f>
        <v>0.64780000000000004</v>
      </c>
      <c r="G168" s="10">
        <f>VLOOKUP(C168,away!$B$2:$E$405,4,FALSE)</f>
        <v>1.6194</v>
      </c>
      <c r="H168" s="10">
        <f>VLOOKUP(A168,away!$A$2:$E$405,3,FALSE)</f>
        <v>1.0919000000000001</v>
      </c>
      <c r="I168" s="10">
        <f>VLOOKUP(C168,away!$B$2:$E$405,3,FALSE)</f>
        <v>1.3496999999999999</v>
      </c>
      <c r="J168" s="10">
        <f>VLOOKUP(B168,home!$B$2:$E$405,4,FALSE)</f>
        <v>1.0122</v>
      </c>
      <c r="K168" s="12">
        <f t="shared" si="280"/>
        <v>1.3637615160000001</v>
      </c>
      <c r="L168" s="12">
        <f t="shared" si="281"/>
        <v>1.491717026646</v>
      </c>
      <c r="M168" s="13">
        <f t="shared" si="282"/>
        <v>5.7528284795136733E-2</v>
      </c>
      <c r="N168" s="13">
        <f t="shared" si="283"/>
        <v>7.8454860885095415E-2</v>
      </c>
      <c r="O168" s="13">
        <f t="shared" si="284"/>
        <v>8.5815921942645645E-2</v>
      </c>
      <c r="P168" s="13">
        <f t="shared" si="285"/>
        <v>0.11703245180544009</v>
      </c>
      <c r="Q168" s="13">
        <f t="shared" si="286"/>
        <v>5.3496860009113426E-2</v>
      </c>
      <c r="R168" s="13">
        <f t="shared" si="287"/>
        <v>6.4006535959584318E-2</v>
      </c>
      <c r="S168" s="13">
        <f t="shared" si="288"/>
        <v>5.9521133058144535E-2</v>
      </c>
      <c r="T168" s="13">
        <f t="shared" si="289"/>
        <v>7.9802176947691983E-2</v>
      </c>
      <c r="U168" s="13">
        <f t="shared" si="290"/>
        <v>8.7289650514151218E-2</v>
      </c>
      <c r="V168" s="13">
        <f t="shared" si="291"/>
        <v>1.3454066138149224E-2</v>
      </c>
      <c r="W168" s="13">
        <f t="shared" si="292"/>
        <v>2.4318986302422765E-2</v>
      </c>
      <c r="X168" s="13">
        <f t="shared" si="293"/>
        <v>3.6277045938094887E-2</v>
      </c>
      <c r="Y168" s="13">
        <f t="shared" si="294"/>
        <v>2.7057543551137632E-2</v>
      </c>
      <c r="Z168" s="13">
        <f t="shared" si="295"/>
        <v>3.1826546502513785E-2</v>
      </c>
      <c r="AA168" s="13">
        <f t="shared" si="296"/>
        <v>4.3403819307312699E-2</v>
      </c>
      <c r="AB168" s="13">
        <f t="shared" si="297"/>
        <v>2.9596229209365426E-2</v>
      </c>
      <c r="AC168" s="13">
        <f t="shared" si="298"/>
        <v>1.7106393321425586E-3</v>
      </c>
      <c r="AD168" s="13">
        <f t="shared" si="299"/>
        <v>8.2913244068438235E-3</v>
      </c>
      <c r="AE168" s="13">
        <f t="shared" si="300"/>
        <v>1.2368309791134478E-2</v>
      </c>
      <c r="AF168" s="13">
        <f t="shared" si="301"/>
        <v>9.2250091531338677E-3</v>
      </c>
      <c r="AG168" s="13">
        <f t="shared" si="302"/>
        <v>4.5870344082316614E-3</v>
      </c>
      <c r="AH168" s="13">
        <f t="shared" si="303"/>
        <v>1.186905032928514E-2</v>
      </c>
      <c r="AI168" s="13">
        <f t="shared" si="304"/>
        <v>1.61865540705462E-2</v>
      </c>
      <c r="AJ168" s="13">
        <f t="shared" si="305"/>
        <v>1.1037299759032032E-2</v>
      </c>
      <c r="AK168" s="13">
        <f t="shared" si="306"/>
        <v>5.0174148839746517E-3</v>
      </c>
      <c r="AL168" s="13">
        <f t="shared" si="307"/>
        <v>1.3920131003967529E-4</v>
      </c>
      <c r="AM168" s="13">
        <f t="shared" si="308"/>
        <v>2.2614778285450264E-3</v>
      </c>
      <c r="AN168" s="13">
        <f t="shared" si="309"/>
        <v>3.3734849822230394E-3</v>
      </c>
      <c r="AO168" s="13">
        <f t="shared" si="310"/>
        <v>2.5161424935583438E-3</v>
      </c>
      <c r="AP168" s="13">
        <f t="shared" si="311"/>
        <v>1.2511241997028345E-3</v>
      </c>
      <c r="AQ168" s="13">
        <f t="shared" si="312"/>
        <v>4.6658081778639261E-4</v>
      </c>
      <c r="AR168" s="13">
        <f t="shared" si="313"/>
        <v>3.54105289326259E-3</v>
      </c>
      <c r="AS168" s="13">
        <f t="shared" si="314"/>
        <v>4.8291516619519753E-3</v>
      </c>
      <c r="AT168" s="13">
        <f t="shared" si="315"/>
        <v>3.2929055957487737E-3</v>
      </c>
      <c r="AU168" s="13">
        <f t="shared" si="316"/>
        <v>1.4969126424344101E-3</v>
      </c>
      <c r="AV168" s="13">
        <f t="shared" si="317"/>
        <v>5.1035796364147913E-4</v>
      </c>
      <c r="AW168" s="13">
        <f t="shared" si="318"/>
        <v>7.8662129548226879E-6</v>
      </c>
      <c r="AX168" s="13">
        <f t="shared" si="319"/>
        <v>5.1401940530949224E-4</v>
      </c>
      <c r="AY168" s="13">
        <f t="shared" si="320"/>
        <v>7.6677149892662091E-4</v>
      </c>
      <c r="AZ168" s="13">
        <f t="shared" si="321"/>
        <v>5.7190305024785787E-4</v>
      </c>
      <c r="BA168" s="13">
        <f t="shared" si="322"/>
        <v>2.8437250588183742E-4</v>
      </c>
      <c r="BB168" s="13">
        <f t="shared" si="323"/>
        <v>1.0605082723348175E-4</v>
      </c>
      <c r="BC168" s="13">
        <f t="shared" si="324"/>
        <v>3.1639564934815596E-5</v>
      </c>
      <c r="BD168" s="13">
        <f t="shared" si="325"/>
        <v>8.803748155223137E-4</v>
      </c>
      <c r="BE168" s="13">
        <f t="shared" si="326"/>
        <v>1.2006212930649306E-3</v>
      </c>
      <c r="BF168" s="13">
        <f t="shared" si="327"/>
        <v>8.186805573860554E-4</v>
      </c>
      <c r="BG168" s="13">
        <f t="shared" si="328"/>
        <v>3.721616793535106E-4</v>
      </c>
      <c r="BH168" s="13">
        <f t="shared" si="329"/>
        <v>1.2688494400806235E-4</v>
      </c>
      <c r="BI168" s="13">
        <f t="shared" si="330"/>
        <v>3.460816071960204E-5</v>
      </c>
      <c r="BJ168" s="14">
        <f t="shared" si="331"/>
        <v>0.34602271856724964</v>
      </c>
      <c r="BK168" s="14">
        <f t="shared" si="332"/>
        <v>0.25015254793797942</v>
      </c>
      <c r="BL168" s="14">
        <f t="shared" si="333"/>
        <v>0.37132618818299107</v>
      </c>
      <c r="BM168" s="14">
        <f t="shared" si="334"/>
        <v>0.54223418050774652</v>
      </c>
      <c r="BN168" s="14">
        <f t="shared" si="335"/>
        <v>0.45633491539701565</v>
      </c>
    </row>
    <row r="169" spans="1:66" x14ac:dyDescent="0.25">
      <c r="A169" t="s">
        <v>27</v>
      </c>
      <c r="B169" t="s">
        <v>195</v>
      </c>
      <c r="C169" t="s">
        <v>186</v>
      </c>
      <c r="D169" s="11">
        <v>44201</v>
      </c>
      <c r="E169" s="10">
        <f>VLOOKUP(A169,home!$A$2:$E$405,3,FALSE)</f>
        <v>1.3</v>
      </c>
      <c r="F169" s="10">
        <f>VLOOKUP(B169,home!$B$2:$E$405,3,FALSE)</f>
        <v>1.4575</v>
      </c>
      <c r="G169" s="10">
        <f>VLOOKUP(C169,away!$B$2:$E$405,4,FALSE)</f>
        <v>0.85019999999999996</v>
      </c>
      <c r="H169" s="10">
        <f>VLOOKUP(A169,away!$A$2:$E$405,3,FALSE)</f>
        <v>1.0919000000000001</v>
      </c>
      <c r="I169" s="10">
        <f>VLOOKUP(C169,away!$B$2:$E$405,3,FALSE)</f>
        <v>1.1086</v>
      </c>
      <c r="J169" s="10">
        <f>VLOOKUP(B169,home!$B$2:$E$405,4,FALSE)</f>
        <v>1.3496999999999999</v>
      </c>
      <c r="K169" s="12">
        <f t="shared" si="280"/>
        <v>1.6109164499999999</v>
      </c>
      <c r="L169" s="12">
        <f t="shared" si="281"/>
        <v>1.6337853148980002</v>
      </c>
      <c r="M169" s="13">
        <f t="shared" si="282"/>
        <v>3.8980187884236871E-2</v>
      </c>
      <c r="N169" s="13">
        <f t="shared" si="283"/>
        <v>6.2793825886807861E-2</v>
      </c>
      <c r="O169" s="13">
        <f t="shared" si="284"/>
        <v>6.3685258537231157E-2</v>
      </c>
      <c r="P169" s="13">
        <f t="shared" si="285"/>
        <v>0.10259163060012857</v>
      </c>
      <c r="Q169" s="13">
        <f t="shared" si="286"/>
        <v>5.0577803539747321E-2</v>
      </c>
      <c r="R169" s="13">
        <f t="shared" si="287"/>
        <v>5.202402008680538E-2</v>
      </c>
      <c r="S169" s="13">
        <f t="shared" si="288"/>
        <v>6.7502513715752555E-2</v>
      </c>
      <c r="T169" s="13">
        <f t="shared" si="289"/>
        <v>8.2633272683035275E-2</v>
      </c>
      <c r="U169" s="13">
        <f t="shared" si="290"/>
        <v>8.3806349752965206E-2</v>
      </c>
      <c r="V169" s="13">
        <f t="shared" si="291"/>
        <v>1.9739922388473625E-2</v>
      </c>
      <c r="W169" s="13">
        <f t="shared" si="292"/>
        <v>2.7158871909015732E-2</v>
      </c>
      <c r="X169" s="13">
        <f t="shared" si="293"/>
        <v>4.4371766094145719E-2</v>
      </c>
      <c r="Y169" s="13">
        <f t="shared" si="294"/>
        <v>3.6246969920352139E-2</v>
      </c>
      <c r="Z169" s="13">
        <f t="shared" si="295"/>
        <v>2.833202667992708E-2</v>
      </c>
      <c r="AA169" s="13">
        <f t="shared" si="296"/>
        <v>4.5640527840533407E-2</v>
      </c>
      <c r="AB169" s="13">
        <f t="shared" si="297"/>
        <v>3.6761538542499132E-2</v>
      </c>
      <c r="AC169" s="13">
        <f t="shared" si="298"/>
        <v>3.2470835437090769E-3</v>
      </c>
      <c r="AD169" s="13">
        <f t="shared" si="299"/>
        <v>1.0937668380419093E-2</v>
      </c>
      <c r="AE169" s="13">
        <f t="shared" si="300"/>
        <v>1.7869801979152909E-2</v>
      </c>
      <c r="AF169" s="13">
        <f t="shared" si="301"/>
        <v>1.4597710026837622E-2</v>
      </c>
      <c r="AG169" s="13">
        <f t="shared" si="302"/>
        <v>7.9498414243288681E-3</v>
      </c>
      <c r="AH169" s="13">
        <f t="shared" si="303"/>
        <v>1.1572112282740804E-2</v>
      </c>
      <c r="AI169" s="13">
        <f t="shared" si="304"/>
        <v>1.8641706037514208E-2</v>
      </c>
      <c r="AJ169" s="13">
        <f t="shared" si="305"/>
        <v>1.501511545594798E-2</v>
      </c>
      <c r="AK169" s="13">
        <f t="shared" si="306"/>
        <v>8.0626988288786169E-3</v>
      </c>
      <c r="AL169" s="13">
        <f t="shared" si="307"/>
        <v>3.4183888126272319E-4</v>
      </c>
      <c r="AM169" s="13">
        <f t="shared" si="308"/>
        <v>3.5239339837323902E-3</v>
      </c>
      <c r="AN169" s="13">
        <f t="shared" si="309"/>
        <v>5.7573515932919875E-3</v>
      </c>
      <c r="AO169" s="13">
        <f t="shared" si="310"/>
        <v>4.7031382429125268E-3</v>
      </c>
      <c r="AP169" s="13">
        <f t="shared" si="311"/>
        <v>2.5613060650685575E-3</v>
      </c>
      <c r="AQ169" s="13">
        <f t="shared" si="312"/>
        <v>1.0461560590170479E-3</v>
      </c>
      <c r="AR169" s="13">
        <f t="shared" si="313"/>
        <v>3.7812694219785344E-3</v>
      </c>
      <c r="AS169" s="13">
        <f t="shared" si="314"/>
        <v>6.0913091137472118E-3</v>
      </c>
      <c r="AT169" s="13">
        <f t="shared" si="315"/>
        <v>4.906295026685153E-3</v>
      </c>
      <c r="AU169" s="13">
        <f t="shared" si="316"/>
        <v>2.6345437890134341E-3</v>
      </c>
      <c r="AV169" s="13">
        <f t="shared" si="317"/>
        <v>1.0610074819917682E-3</v>
      </c>
      <c r="AW169" s="13">
        <f t="shared" si="318"/>
        <v>2.4991191490673773E-5</v>
      </c>
      <c r="AX169" s="13">
        <f t="shared" si="319"/>
        <v>9.4612720385142484E-4</v>
      </c>
      <c r="AY169" s="13">
        <f t="shared" si="320"/>
        <v>1.5457687316779646E-3</v>
      </c>
      <c r="AZ169" s="13">
        <f t="shared" si="321"/>
        <v>1.2627271270219829E-3</v>
      </c>
      <c r="BA169" s="13">
        <f t="shared" si="322"/>
        <v>6.8767501228395272E-4</v>
      </c>
      <c r="BB169" s="13">
        <f t="shared" si="323"/>
        <v>2.80878334122956E-4</v>
      </c>
      <c r="BC169" s="13">
        <f t="shared" si="324"/>
        <v>9.1778979512619751E-5</v>
      </c>
      <c r="BD169" s="13">
        <f t="shared" si="325"/>
        <v>1.0296304088835636E-3</v>
      </c>
      <c r="BE169" s="13">
        <f t="shared" si="326"/>
        <v>1.6586485630907587E-3</v>
      </c>
      <c r="BF169" s="13">
        <f t="shared" si="327"/>
        <v>1.3359721275258832E-3</v>
      </c>
      <c r="BG169" s="13">
        <f t="shared" si="328"/>
        <v>7.173798256576477E-4</v>
      </c>
      <c r="BH169" s="13">
        <f t="shared" si="329"/>
        <v>2.8890974051250939E-4</v>
      </c>
      <c r="BI169" s="13">
        <f t="shared" si="330"/>
        <v>9.3081890711366438E-5</v>
      </c>
      <c r="BJ169" s="14">
        <f t="shared" si="331"/>
        <v>0.37754437317633582</v>
      </c>
      <c r="BK169" s="14">
        <f t="shared" si="332"/>
        <v>0.23394894574524142</v>
      </c>
      <c r="BL169" s="14">
        <f t="shared" si="333"/>
        <v>0.35880737475491381</v>
      </c>
      <c r="BM169" s="14">
        <f t="shared" si="334"/>
        <v>0.62645921628127388</v>
      </c>
      <c r="BN169" s="14">
        <f t="shared" si="335"/>
        <v>0.37065272653495723</v>
      </c>
    </row>
    <row r="170" spans="1:66" x14ac:dyDescent="0.25">
      <c r="A170" t="s">
        <v>27</v>
      </c>
      <c r="B170" t="s">
        <v>329</v>
      </c>
      <c r="C170" t="s">
        <v>192</v>
      </c>
      <c r="D170" s="11">
        <v>44201</v>
      </c>
      <c r="E170" s="10">
        <f>VLOOKUP(A170,home!$A$2:$E$405,3,FALSE)</f>
        <v>1.3</v>
      </c>
      <c r="F170" s="10">
        <f>VLOOKUP(B170,home!$B$2:$E$405,3,FALSE)</f>
        <v>0.76919999999999999</v>
      </c>
      <c r="G170" s="10">
        <f>VLOOKUP(C170,away!$B$2:$E$405,4,FALSE)</f>
        <v>0.80969999999999998</v>
      </c>
      <c r="H170" s="10">
        <f>VLOOKUP(A170,away!$A$2:$E$405,3,FALSE)</f>
        <v>1.0919000000000001</v>
      </c>
      <c r="I170" s="10">
        <f>VLOOKUP(C170,away!$B$2:$E$405,3,FALSE)</f>
        <v>0.62660000000000005</v>
      </c>
      <c r="J170" s="10">
        <f>VLOOKUP(B170,home!$B$2:$E$405,4,FALSE)</f>
        <v>1.1086</v>
      </c>
      <c r="K170" s="12">
        <f t="shared" si="280"/>
        <v>0.80966761200000004</v>
      </c>
      <c r="L170" s="12">
        <f t="shared" si="281"/>
        <v>0.75848698104400014</v>
      </c>
      <c r="M170" s="13">
        <f t="shared" si="282"/>
        <v>0.20842946485344332</v>
      </c>
      <c r="N170" s="13">
        <f t="shared" si="283"/>
        <v>0.16875858707832539</v>
      </c>
      <c r="O170" s="13">
        <f t="shared" si="284"/>
        <v>0.15809103555730475</v>
      </c>
      <c r="P170" s="13">
        <f t="shared" si="285"/>
        <v>0.12800119123829001</v>
      </c>
      <c r="Q170" s="13">
        <f t="shared" si="286"/>
        <v>6.8319181102100876E-2</v>
      </c>
      <c r="R170" s="13">
        <f t="shared" si="287"/>
        <v>5.9954996144989871E-2</v>
      </c>
      <c r="S170" s="13">
        <f t="shared" si="288"/>
        <v>1.9652097857111851E-2</v>
      </c>
      <c r="T170" s="13">
        <f t="shared" si="289"/>
        <v>5.1819209421530801E-2</v>
      </c>
      <c r="U170" s="13">
        <f t="shared" si="290"/>
        <v>4.8543618556183152E-2</v>
      </c>
      <c r="V170" s="13">
        <f t="shared" si="291"/>
        <v>1.3409769304986204E-3</v>
      </c>
      <c r="W170" s="13">
        <f t="shared" si="292"/>
        <v>1.8438609405577854E-2</v>
      </c>
      <c r="X170" s="13">
        <f t="shared" si="293"/>
        <v>1.3985445182686251E-2</v>
      </c>
      <c r="Y170" s="13">
        <f t="shared" si="294"/>
        <v>5.3038890475860237E-3</v>
      </c>
      <c r="Z170" s="13">
        <f t="shared" si="295"/>
        <v>1.5158361341506015E-2</v>
      </c>
      <c r="AA170" s="13">
        <f t="shared" si="296"/>
        <v>1.2273234229210291E-2</v>
      </c>
      <c r="AB170" s="13">
        <f t="shared" si="297"/>
        <v>4.9686201249406776E-3</v>
      </c>
      <c r="AC170" s="13">
        <f t="shared" si="298"/>
        <v>5.1470243376932675E-5</v>
      </c>
      <c r="AD170" s="13">
        <f t="shared" si="299"/>
        <v>3.732286211503739E-3</v>
      </c>
      <c r="AE170" s="13">
        <f t="shared" si="300"/>
        <v>2.8308905009556194E-3</v>
      </c>
      <c r="AF170" s="13">
        <f t="shared" si="301"/>
        <v>1.0735967948679824E-3</v>
      </c>
      <c r="AG170" s="13">
        <f t="shared" si="302"/>
        <v>2.7143639726597696E-4</v>
      </c>
      <c r="AH170" s="13">
        <f t="shared" si="303"/>
        <v>2.8743549328732435E-3</v>
      </c>
      <c r="AI170" s="13">
        <f t="shared" si="304"/>
        <v>2.3272720945398994E-3</v>
      </c>
      <c r="AJ170" s="13">
        <f t="shared" si="305"/>
        <v>9.4215841963017914E-4</v>
      </c>
      <c r="AK170" s="13">
        <f t="shared" si="306"/>
        <v>2.5427838591588712E-4</v>
      </c>
      <c r="AL170" s="13">
        <f t="shared" si="307"/>
        <v>1.2643610576277418E-6</v>
      </c>
      <c r="AM170" s="13">
        <f t="shared" si="308"/>
        <v>6.0438225283375219E-4</v>
      </c>
      <c r="AN170" s="13">
        <f t="shared" si="309"/>
        <v>4.5841607034844431E-4</v>
      </c>
      <c r="AO170" s="13">
        <f t="shared" si="310"/>
        <v>1.7385131063032272E-4</v>
      </c>
      <c r="AP170" s="13">
        <f t="shared" si="311"/>
        <v>4.3954651916845396E-5</v>
      </c>
      <c r="AQ170" s="13">
        <f t="shared" si="312"/>
        <v>8.3347578088119824E-6</v>
      </c>
      <c r="AR170" s="13">
        <f t="shared" si="313"/>
        <v>4.3603215909679139E-4</v>
      </c>
      <c r="AS170" s="13">
        <f t="shared" si="314"/>
        <v>3.5304111701110318E-4</v>
      </c>
      <c r="AT170" s="13">
        <f t="shared" si="315"/>
        <v>1.4292297907409624E-4</v>
      </c>
      <c r="AU170" s="13">
        <f t="shared" si="316"/>
        <v>3.8573369055616496E-5</v>
      </c>
      <c r="AV170" s="13">
        <f t="shared" si="317"/>
        <v>7.8079019025139234E-6</v>
      </c>
      <c r="AW170" s="13">
        <f t="shared" si="318"/>
        <v>2.1568677074926932E-8</v>
      </c>
      <c r="AX170" s="13">
        <f t="shared" si="319"/>
        <v>8.1558122564514033E-5</v>
      </c>
      <c r="AY170" s="13">
        <f t="shared" si="320"/>
        <v>6.1860774163574793E-5</v>
      </c>
      <c r="AZ170" s="13">
        <f t="shared" si="321"/>
        <v>2.3460295920187259E-5</v>
      </c>
      <c r="BA170" s="13">
        <f t="shared" si="322"/>
        <v>5.9314430089672369E-6</v>
      </c>
      <c r="BB170" s="13">
        <f t="shared" si="323"/>
        <v>1.1247305752765248E-6</v>
      </c>
      <c r="BC170" s="13">
        <f t="shared" si="324"/>
        <v>1.7061869970587461E-7</v>
      </c>
      <c r="BD170" s="13">
        <f t="shared" si="325"/>
        <v>5.5120785998570382E-5</v>
      </c>
      <c r="BE170" s="13">
        <f t="shared" si="326"/>
        <v>4.4629515171025511E-5</v>
      </c>
      <c r="BF170" s="13">
        <f t="shared" si="327"/>
        <v>1.8067536486620999E-5</v>
      </c>
      <c r="BG170" s="13">
        <f t="shared" si="328"/>
        <v>4.8762330406150988E-6</v>
      </c>
      <c r="BH170" s="13">
        <f t="shared" si="329"/>
        <v>9.8703199038758135E-7</v>
      </c>
      <c r="BI170" s="13">
        <f t="shared" si="330"/>
        <v>1.5983356692494408E-7</v>
      </c>
      <c r="BJ170" s="14">
        <f t="shared" si="331"/>
        <v>0.33599617617087091</v>
      </c>
      <c r="BK170" s="14">
        <f t="shared" si="332"/>
        <v>0.35753832625794196</v>
      </c>
      <c r="BL170" s="14">
        <f t="shared" si="333"/>
        <v>0.29133178690798228</v>
      </c>
      <c r="BM170" s="14">
        <f t="shared" si="334"/>
        <v>0.20840835549836031</v>
      </c>
      <c r="BN170" s="14">
        <f t="shared" si="335"/>
        <v>0.79155445597445429</v>
      </c>
    </row>
    <row r="171" spans="1:66" x14ac:dyDescent="0.25">
      <c r="A171" t="s">
        <v>27</v>
      </c>
      <c r="B171" t="s">
        <v>299</v>
      </c>
      <c r="C171" t="s">
        <v>188</v>
      </c>
      <c r="D171" s="11">
        <v>44201</v>
      </c>
      <c r="E171" s="10">
        <f>VLOOKUP(A171,home!$A$2:$E$405,3,FALSE)</f>
        <v>1.3</v>
      </c>
      <c r="F171" s="10">
        <f>VLOOKUP(B171,home!$B$2:$E$405,3,FALSE)</f>
        <v>1.0526</v>
      </c>
      <c r="G171" s="10">
        <f>VLOOKUP(C171,away!$B$2:$E$405,4,FALSE)</f>
        <v>0.68830000000000002</v>
      </c>
      <c r="H171" s="10">
        <f>VLOOKUP(A171,away!$A$2:$E$405,3,FALSE)</f>
        <v>1.0919000000000001</v>
      </c>
      <c r="I171" s="10">
        <f>VLOOKUP(C171,away!$B$2:$E$405,3,FALSE)</f>
        <v>1.1568000000000001</v>
      </c>
      <c r="J171" s="10">
        <f>VLOOKUP(B171,home!$B$2:$E$405,4,FALSE)</f>
        <v>0.62660000000000005</v>
      </c>
      <c r="K171" s="12">
        <f t="shared" si="280"/>
        <v>0.941855954</v>
      </c>
      <c r="L171" s="12">
        <f t="shared" si="281"/>
        <v>0.7914646758720002</v>
      </c>
      <c r="M171" s="13">
        <f t="shared" si="282"/>
        <v>0.17669669040191355</v>
      </c>
      <c r="N171" s="13">
        <f t="shared" si="283"/>
        <v>0.16642282990713692</v>
      </c>
      <c r="O171" s="13">
        <f t="shared" si="284"/>
        <v>0.13984918879660568</v>
      </c>
      <c r="P171" s="13">
        <f t="shared" si="285"/>
        <v>0.13171779113015314</v>
      </c>
      <c r="Q171" s="13">
        <f t="shared" si="286"/>
        <v>7.8373166614783066E-2</v>
      </c>
      <c r="R171" s="13">
        <f t="shared" si="287"/>
        <v>5.5342846440933832E-2</v>
      </c>
      <c r="S171" s="13">
        <f t="shared" si="288"/>
        <v>2.4547115824217439E-2</v>
      </c>
      <c r="T171" s="13">
        <f t="shared" si="289"/>
        <v>6.2029592911831549E-2</v>
      </c>
      <c r="U171" s="13">
        <f t="shared" si="290"/>
        <v>5.2124989431701234E-2</v>
      </c>
      <c r="V171" s="13">
        <f t="shared" si="291"/>
        <v>2.0331713738305636E-3</v>
      </c>
      <c r="W171" s="13">
        <f t="shared" si="292"/>
        <v>2.4605411203322495E-2</v>
      </c>
      <c r="X171" s="13">
        <f t="shared" si="293"/>
        <v>1.947431380273492E-2</v>
      </c>
      <c r="Y171" s="13">
        <f t="shared" si="294"/>
        <v>7.7066157308556061E-3</v>
      </c>
      <c r="Z171" s="13">
        <f t="shared" si="295"/>
        <v>1.460063600673586E-2</v>
      </c>
      <c r="AA171" s="13">
        <f t="shared" si="296"/>
        <v>1.3751695955130953E-2</v>
      </c>
      <c r="AB171" s="13">
        <f t="shared" si="297"/>
        <v>6.4760583564689011E-3</v>
      </c>
      <c r="AC171" s="13">
        <f t="shared" si="298"/>
        <v>9.4726180828880001E-5</v>
      </c>
      <c r="AD171" s="13">
        <f t="shared" si="299"/>
        <v>5.7936882606168987E-3</v>
      </c>
      <c r="AE171" s="13">
        <f t="shared" si="300"/>
        <v>4.5854996012925659E-3</v>
      </c>
      <c r="AF171" s="13">
        <f t="shared" si="301"/>
        <v>1.8146304778241032E-3</v>
      </c>
      <c r="AG171" s="13">
        <f t="shared" si="302"/>
        <v>4.7873864098616896E-4</v>
      </c>
      <c r="AH171" s="13">
        <f t="shared" si="303"/>
        <v>2.8889719111490626E-3</v>
      </c>
      <c r="AI171" s="13">
        <f t="shared" si="304"/>
        <v>2.7209953954545033E-3</v>
      </c>
      <c r="AJ171" s="13">
        <f t="shared" si="305"/>
        <v>1.2813928570077039E-3</v>
      </c>
      <c r="AK171" s="13">
        <f t="shared" si="306"/>
        <v>4.0229583059525896E-4</v>
      </c>
      <c r="AL171" s="13">
        <f t="shared" si="307"/>
        <v>2.8245290327951535E-6</v>
      </c>
      <c r="AM171" s="13">
        <f t="shared" si="308"/>
        <v>1.0913639567763861E-3</v>
      </c>
      <c r="AN171" s="13">
        <f t="shared" si="309"/>
        <v>8.6377602030840613E-4</v>
      </c>
      <c r="AO171" s="13">
        <f t="shared" si="310"/>
        <v>3.418241039696994E-4</v>
      </c>
      <c r="AP171" s="13">
        <f t="shared" si="311"/>
        <v>9.0180567884538365E-5</v>
      </c>
      <c r="AQ171" s="13">
        <f t="shared" si="312"/>
        <v>1.7843683482672259E-5</v>
      </c>
      <c r="AR171" s="13">
        <f t="shared" si="313"/>
        <v>4.5730384345218125E-4</v>
      </c>
      <c r="AS171" s="13">
        <f t="shared" si="314"/>
        <v>4.3071434774252077E-4</v>
      </c>
      <c r="AT171" s="13">
        <f t="shared" si="315"/>
        <v>2.0283543644725979E-4</v>
      </c>
      <c r="AU171" s="13">
        <f t="shared" si="316"/>
        <v>6.3680587833346764E-5</v>
      </c>
      <c r="AV171" s="13">
        <f t="shared" si="317"/>
        <v>1.4994485201264401E-5</v>
      </c>
      <c r="AW171" s="13">
        <f t="shared" si="318"/>
        <v>5.8487029750831311E-8</v>
      </c>
      <c r="AX171" s="13">
        <f t="shared" si="319"/>
        <v>1.7131794011180626E-4</v>
      </c>
      <c r="AY171" s="13">
        <f t="shared" si="320"/>
        <v>1.355920979416495E-4</v>
      </c>
      <c r="AZ171" s="13">
        <f t="shared" si="321"/>
        <v>5.365817792409605E-5</v>
      </c>
      <c r="BA171" s="13">
        <f t="shared" si="322"/>
        <v>1.4156184132858935E-5</v>
      </c>
      <c r="BB171" s="13">
        <f t="shared" si="323"/>
        <v>2.8010299215743866E-6</v>
      </c>
      <c r="BC171" s="13">
        <f t="shared" si="324"/>
        <v>4.4338324779732928E-7</v>
      </c>
      <c r="BD171" s="13">
        <f t="shared" si="325"/>
        <v>6.0323306372150067E-5</v>
      </c>
      <c r="BE171" s="13">
        <f t="shared" si="326"/>
        <v>5.6815865271575673E-5</v>
      </c>
      <c r="BF171" s="13">
        <f t="shared" si="327"/>
        <v>2.6756180493847684E-5</v>
      </c>
      <c r="BG171" s="13">
        <f t="shared" si="328"/>
        <v>8.4001559681430359E-6</v>
      </c>
      <c r="BH171" s="13">
        <f t="shared" si="329"/>
        <v>1.9779342282810381E-6</v>
      </c>
      <c r="BI171" s="13">
        <f t="shared" si="330"/>
        <v>3.7258582590537824E-7</v>
      </c>
      <c r="BJ171" s="14">
        <f t="shared" si="331"/>
        <v>0.37406744429708572</v>
      </c>
      <c r="BK171" s="14">
        <f t="shared" si="332"/>
        <v>0.33522791153791803</v>
      </c>
      <c r="BL171" s="14">
        <f t="shared" si="333"/>
        <v>0.27616260970388357</v>
      </c>
      <c r="BM171" s="14">
        <f t="shared" si="334"/>
        <v>0.25152055464318518</v>
      </c>
      <c r="BN171" s="14">
        <f t="shared" si="335"/>
        <v>0.74840251329152618</v>
      </c>
    </row>
    <row r="172" spans="1:66" x14ac:dyDescent="0.25">
      <c r="A172" t="s">
        <v>27</v>
      </c>
      <c r="B172" t="s">
        <v>193</v>
      </c>
      <c r="C172" t="s">
        <v>28</v>
      </c>
      <c r="D172" s="11">
        <v>44201</v>
      </c>
      <c r="E172" s="10">
        <f>VLOOKUP(A172,home!$A$2:$E$405,3,FALSE)</f>
        <v>1.3</v>
      </c>
      <c r="F172" s="10">
        <f>VLOOKUP(B172,home!$B$2:$E$405,3,FALSE)</f>
        <v>1.1335999999999999</v>
      </c>
      <c r="G172" s="10">
        <f>VLOOKUP(C172,away!$B$2:$E$405,4,FALSE)</f>
        <v>0.93120000000000003</v>
      </c>
      <c r="H172" s="10">
        <f>VLOOKUP(A172,away!$A$2:$E$405,3,FALSE)</f>
        <v>1.0919000000000001</v>
      </c>
      <c r="I172" s="10">
        <f>VLOOKUP(C172,away!$B$2:$E$405,3,FALSE)</f>
        <v>1.0122</v>
      </c>
      <c r="J172" s="10">
        <f>VLOOKUP(B172,home!$B$2:$E$405,4,FALSE)</f>
        <v>0.91579999999999995</v>
      </c>
      <c r="K172" s="12">
        <f t="shared" si="280"/>
        <v>1.372290816</v>
      </c>
      <c r="L172" s="12">
        <f t="shared" si="281"/>
        <v>1.0121615566439999</v>
      </c>
      <c r="M172" s="13">
        <f t="shared" si="282"/>
        <v>9.2139423834751363E-2</v>
      </c>
      <c r="N172" s="13">
        <f t="shared" si="283"/>
        <v>0.1264420851199608</v>
      </c>
      <c r="O172" s="13">
        <f t="shared" si="284"/>
        <v>9.3259982656863208E-2</v>
      </c>
      <c r="P172" s="13">
        <f t="shared" si="285"/>
        <v>0.12797981770033268</v>
      </c>
      <c r="Q172" s="13">
        <f t="shared" si="286"/>
        <v>8.6757656083006257E-2</v>
      </c>
      <c r="R172" s="13">
        <f t="shared" si="287"/>
        <v>4.7197084609281542E-2</v>
      </c>
      <c r="S172" s="13">
        <f t="shared" si="288"/>
        <v>4.4440352069015573E-2</v>
      </c>
      <c r="T172" s="13">
        <f t="shared" si="289"/>
        <v>8.7812764231760404E-2</v>
      </c>
      <c r="U172" s="13">
        <f t="shared" si="290"/>
        <v>6.4768125751292011E-2</v>
      </c>
      <c r="V172" s="13">
        <f t="shared" si="291"/>
        <v>6.8585289549062773E-3</v>
      </c>
      <c r="W172" s="13">
        <f t="shared" si="292"/>
        <v>3.9685578220132002E-2</v>
      </c>
      <c r="X172" s="13">
        <f t="shared" si="293"/>
        <v>4.0168216627606029E-2</v>
      </c>
      <c r="Y172" s="13">
        <f t="shared" si="294"/>
        <v>2.0328362334705554E-2</v>
      </c>
      <c r="Z172" s="13">
        <f t="shared" si="295"/>
        <v>1.5923691542396326E-2</v>
      </c>
      <c r="AA172" s="13">
        <f t="shared" si="296"/>
        <v>2.1851935660447356E-2</v>
      </c>
      <c r="AB172" s="13">
        <f t="shared" si="297"/>
        <v>1.4993605309327404E-2</v>
      </c>
      <c r="AC172" s="13">
        <f t="shared" si="298"/>
        <v>5.9539747537626809E-4</v>
      </c>
      <c r="AD172" s="13">
        <f t="shared" si="299"/>
        <v>1.3615038629784195E-2</v>
      </c>
      <c r="AE172" s="13">
        <f t="shared" si="300"/>
        <v>1.3780618693290562E-2</v>
      </c>
      <c r="AF172" s="13">
        <f t="shared" si="301"/>
        <v>6.9741062340591886E-3</v>
      </c>
      <c r="AG172" s="13">
        <f t="shared" si="302"/>
        <v>2.3529740740219911E-3</v>
      </c>
      <c r="AH172" s="13">
        <f t="shared" si="303"/>
        <v>4.0293371047676902E-3</v>
      </c>
      <c r="AI172" s="13">
        <f t="shared" si="304"/>
        <v>5.5294223034407317E-3</v>
      </c>
      <c r="AJ172" s="13">
        <f t="shared" si="305"/>
        <v>3.7939877223986413E-3</v>
      </c>
      <c r="AK172" s="13">
        <f t="shared" si="306"/>
        <v>1.7354848358214709E-3</v>
      </c>
      <c r="AL172" s="13">
        <f t="shared" si="307"/>
        <v>3.3079807616141795E-5</v>
      </c>
      <c r="AM172" s="13">
        <f t="shared" si="308"/>
        <v>3.7367584942276156E-3</v>
      </c>
      <c r="AN172" s="13">
        <f t="shared" si="309"/>
        <v>3.7822032943201126E-3</v>
      </c>
      <c r="AO172" s="13">
        <f t="shared" si="310"/>
        <v>1.9141003869615546E-3</v>
      </c>
      <c r="AP172" s="13">
        <f t="shared" si="311"/>
        <v>6.4579294241329667E-4</v>
      </c>
      <c r="AQ172" s="13">
        <f t="shared" si="312"/>
        <v>1.6341169746568782E-4</v>
      </c>
      <c r="AR172" s="13">
        <f t="shared" si="313"/>
        <v>8.1566802324101878E-4</v>
      </c>
      <c r="AS172" s="13">
        <f t="shared" si="314"/>
        <v>1.1193337371985248E-3</v>
      </c>
      <c r="AT172" s="13">
        <f t="shared" si="315"/>
        <v>7.6802570379824666E-4</v>
      </c>
      <c r="AU172" s="13">
        <f t="shared" si="316"/>
        <v>3.5131820659142337E-4</v>
      </c>
      <c r="AV172" s="13">
        <f t="shared" si="317"/>
        <v>1.2052768709975024E-4</v>
      </c>
      <c r="AW172" s="13">
        <f t="shared" si="318"/>
        <v>1.2763108739873172E-6</v>
      </c>
      <c r="AX172" s="13">
        <f t="shared" si="319"/>
        <v>8.5465322720642341E-4</v>
      </c>
      <c r="AY172" s="13">
        <f t="shared" si="320"/>
        <v>8.6504714084007167E-4</v>
      </c>
      <c r="AZ172" s="13">
        <f t="shared" si="321"/>
        <v>4.3778373032156415E-4</v>
      </c>
      <c r="BA172" s="13">
        <f t="shared" si="322"/>
        <v>1.4770262065189716E-4</v>
      </c>
      <c r="BB172" s="13">
        <f t="shared" si="323"/>
        <v>3.7374728609855607E-5</v>
      </c>
      <c r="BC172" s="13">
        <f t="shared" si="324"/>
        <v>7.5658526977796986E-6</v>
      </c>
      <c r="BD172" s="13">
        <f t="shared" si="325"/>
        <v>1.3759796935139393E-4</v>
      </c>
      <c r="BE172" s="13">
        <f t="shared" si="326"/>
        <v>1.8882442964116738E-4</v>
      </c>
      <c r="BF172" s="13">
        <f t="shared" si="327"/>
        <v>1.2956101531650611E-4</v>
      </c>
      <c r="BG172" s="13">
        <f t="shared" si="328"/>
        <v>5.9265130476825547E-5</v>
      </c>
      <c r="BH172" s="13">
        <f t="shared" si="329"/>
        <v>2.0332248565597353E-5</v>
      </c>
      <c r="BI172" s="13">
        <f t="shared" si="330"/>
        <v>5.580351595039685E-6</v>
      </c>
      <c r="BJ172" s="14">
        <f t="shared" si="331"/>
        <v>0.45050979436404281</v>
      </c>
      <c r="BK172" s="14">
        <f t="shared" si="332"/>
        <v>0.27291164698283843</v>
      </c>
      <c r="BL172" s="14">
        <f t="shared" si="333"/>
        <v>0.26087500045651557</v>
      </c>
      <c r="BM172" s="14">
        <f t="shared" si="334"/>
        <v>0.42558031251163114</v>
      </c>
      <c r="BN172" s="14">
        <f t="shared" si="335"/>
        <v>0.57377605000419585</v>
      </c>
    </row>
    <row r="173" spans="1:66" x14ac:dyDescent="0.25">
      <c r="A173" t="s">
        <v>27</v>
      </c>
      <c r="B173" t="s">
        <v>29</v>
      </c>
      <c r="C173" t="s">
        <v>30</v>
      </c>
      <c r="D173" s="11">
        <v>44201</v>
      </c>
      <c r="E173" s="10">
        <f>VLOOKUP(A173,home!$A$2:$E$405,3,FALSE)</f>
        <v>1.3</v>
      </c>
      <c r="F173" s="10">
        <f>VLOOKUP(B173,home!$B$2:$E$405,3,FALSE)</f>
        <v>0.68830000000000002</v>
      </c>
      <c r="G173" s="10">
        <f>VLOOKUP(C173,away!$B$2:$E$405,4,FALSE)</f>
        <v>1.1740999999999999</v>
      </c>
      <c r="H173" s="10">
        <f>VLOOKUP(A173,away!$A$2:$E$405,3,FALSE)</f>
        <v>1.0919000000000001</v>
      </c>
      <c r="I173" s="10">
        <f>VLOOKUP(C173,away!$B$2:$E$405,3,FALSE)</f>
        <v>1.2532000000000001</v>
      </c>
      <c r="J173" s="10">
        <f>VLOOKUP(B173,home!$B$2:$E$405,4,FALSE)</f>
        <v>1.6871</v>
      </c>
      <c r="K173" s="12">
        <f t="shared" si="280"/>
        <v>1.050572939</v>
      </c>
      <c r="L173" s="12">
        <f t="shared" si="281"/>
        <v>2.3085754748680003</v>
      </c>
      <c r="M173" s="13">
        <f t="shared" si="282"/>
        <v>3.4764851608109805E-2</v>
      </c>
      <c r="N173" s="13">
        <f t="shared" si="283"/>
        <v>3.6523012327830791E-2</v>
      </c>
      <c r="O173" s="13">
        <f t="shared" si="284"/>
        <v>8.0257283809907654E-2</v>
      </c>
      <c r="P173" s="13">
        <f t="shared" si="285"/>
        <v>8.4316130528331812E-2</v>
      </c>
      <c r="Q173" s="13">
        <f t="shared" si="286"/>
        <v>1.9185044201191215E-2</v>
      </c>
      <c r="R173" s="13">
        <f t="shared" si="287"/>
        <v>9.2639998541536733E-2</v>
      </c>
      <c r="S173" s="13">
        <f t="shared" si="288"/>
        <v>5.1123545322513904E-2</v>
      </c>
      <c r="T173" s="13">
        <f t="shared" si="289"/>
        <v>4.4290122527128578E-2</v>
      </c>
      <c r="U173" s="13">
        <f t="shared" si="290"/>
        <v>9.7325075536737971E-2</v>
      </c>
      <c r="V173" s="13">
        <f t="shared" si="291"/>
        <v>1.3776812310558658E-2</v>
      </c>
      <c r="W173" s="13">
        <f t="shared" si="292"/>
        <v>6.7184294237634546E-3</v>
      </c>
      <c r="X173" s="13">
        <f t="shared" si="293"/>
        <v>1.5510001397331864E-2</v>
      </c>
      <c r="Y173" s="13">
        <f t="shared" si="294"/>
        <v>1.7903004420524383E-2</v>
      </c>
      <c r="Z173" s="13">
        <f t="shared" si="295"/>
        <v>7.1288809541599663E-2</v>
      </c>
      <c r="AA173" s="13">
        <f t="shared" si="296"/>
        <v>7.4894094157929608E-2</v>
      </c>
      <c r="AB173" s="13">
        <f t="shared" si="297"/>
        <v>3.9340854306619412E-2</v>
      </c>
      <c r="AC173" s="13">
        <f t="shared" si="298"/>
        <v>2.088329611858637E-3</v>
      </c>
      <c r="AD173" s="13">
        <f t="shared" si="299"/>
        <v>1.7645500362968123E-3</v>
      </c>
      <c r="AE173" s="13">
        <f t="shared" si="300"/>
        <v>4.0735969379722603E-3</v>
      </c>
      <c r="AF173" s="13">
        <f t="shared" si="301"/>
        <v>4.7021029927500728E-3</v>
      </c>
      <c r="AG173" s="13">
        <f t="shared" si="302"/>
        <v>3.6183865497887474E-3</v>
      </c>
      <c r="AH173" s="13">
        <f t="shared" si="303"/>
        <v>4.1143899335068242E-2</v>
      </c>
      <c r="AI173" s="13">
        <f t="shared" si="304"/>
        <v>4.3224667246362793E-2</v>
      </c>
      <c r="AJ173" s="13">
        <f t="shared" si="305"/>
        <v>2.2705332853154195E-2</v>
      </c>
      <c r="AK173" s="13">
        <f t="shared" si="306"/>
        <v>7.9512027555038219E-3</v>
      </c>
      <c r="AL173" s="13">
        <f t="shared" si="307"/>
        <v>2.0259528114721263E-4</v>
      </c>
      <c r="AM173" s="13">
        <f t="shared" si="308"/>
        <v>3.7075770352897985E-4</v>
      </c>
      <c r="AN173" s="13">
        <f t="shared" si="309"/>
        <v>8.5592214148538391E-4</v>
      </c>
      <c r="AO173" s="13">
        <f t="shared" si="310"/>
        <v>9.8798043211482814E-4</v>
      </c>
      <c r="AP173" s="13">
        <f t="shared" si="311"/>
        <v>7.6027579840992697E-4</v>
      </c>
      <c r="AQ173" s="13">
        <f t="shared" si="312"/>
        <v>4.387885155862116E-4</v>
      </c>
      <c r="AR173" s="13">
        <f t="shared" si="313"/>
        <v>1.8996759389075267E-2</v>
      </c>
      <c r="AS173" s="13">
        <f t="shared" si="314"/>
        <v>1.9957481342856648E-2</v>
      </c>
      <c r="AT173" s="13">
        <f t="shared" si="315"/>
        <v>1.0483394914701287E-2</v>
      </c>
      <c r="AU173" s="13">
        <f t="shared" si="316"/>
        <v>3.6711903354117964E-3</v>
      </c>
      <c r="AV173" s="13">
        <f t="shared" si="317"/>
        <v>9.6421330507549157E-4</v>
      </c>
      <c r="AW173" s="13">
        <f t="shared" si="318"/>
        <v>1.3648883042843527E-5</v>
      </c>
      <c r="AX173" s="13">
        <f t="shared" si="319"/>
        <v>6.4918001708888487E-5</v>
      </c>
      <c r="AY173" s="13">
        <f t="shared" si="320"/>
        <v>1.4986810662257887E-4</v>
      </c>
      <c r="AZ173" s="13">
        <f t="shared" si="321"/>
        <v>1.729909177068941E-4</v>
      </c>
      <c r="BA173" s="13">
        <f t="shared" si="322"/>
        <v>1.3312086333101472E-4</v>
      </c>
      <c r="BB173" s="13">
        <f t="shared" si="323"/>
        <v>7.6829890069808919E-5</v>
      </c>
      <c r="BC173" s="13">
        <f t="shared" si="324"/>
        <v>3.5473519990393061E-5</v>
      </c>
      <c r="BD173" s="13">
        <f t="shared" si="325"/>
        <v>7.3092421379312633E-3</v>
      </c>
      <c r="BE173" s="13">
        <f t="shared" si="326"/>
        <v>7.6788919947090905E-3</v>
      </c>
      <c r="BF173" s="13">
        <f t="shared" si="327"/>
        <v>4.033618065572551E-3</v>
      </c>
      <c r="BG173" s="13">
        <f t="shared" si="328"/>
        <v>1.4125366619840167E-3</v>
      </c>
      <c r="BH173" s="13">
        <f t="shared" si="329"/>
        <v>3.709931981064495E-4</v>
      </c>
      <c r="BI173" s="13">
        <f t="shared" si="330"/>
        <v>7.7951082896740402E-5</v>
      </c>
      <c r="BJ173" s="14">
        <f t="shared" si="331"/>
        <v>0.15833517670513303</v>
      </c>
      <c r="BK173" s="14">
        <f t="shared" si="332"/>
        <v>0.1864221327691426</v>
      </c>
      <c r="BL173" s="14">
        <f t="shared" si="333"/>
        <v>0.57443868097114104</v>
      </c>
      <c r="BM173" s="14">
        <f t="shared" si="334"/>
        <v>0.6426622597465288</v>
      </c>
      <c r="BN173" s="14">
        <f t="shared" si="335"/>
        <v>0.347686321016908</v>
      </c>
    </row>
    <row r="174" spans="1:66" x14ac:dyDescent="0.25">
      <c r="A174" t="s">
        <v>196</v>
      </c>
      <c r="B174" t="s">
        <v>202</v>
      </c>
      <c r="C174" t="s">
        <v>304</v>
      </c>
      <c r="D174" s="11">
        <v>44201</v>
      </c>
      <c r="E174" s="10">
        <f>VLOOKUP(A174,home!$A$2:$E$405,3,FALSE)</f>
        <v>1.5903</v>
      </c>
      <c r="F174" s="10">
        <f>VLOOKUP(B174,home!$B$2:$E$405,3,FALSE)</f>
        <v>1.1004</v>
      </c>
      <c r="G174" s="10">
        <f>VLOOKUP(C174,away!$B$2:$E$405,4,FALSE)</f>
        <v>0.90390000000000004</v>
      </c>
      <c r="H174" s="10">
        <f>VLOOKUP(A174,away!$A$2:$E$405,3,FALSE)</f>
        <v>1.3957999999999999</v>
      </c>
      <c r="I174" s="10">
        <f>VLOOKUP(C174,away!$B$2:$E$405,3,FALSE)</f>
        <v>1.0299</v>
      </c>
      <c r="J174" s="10">
        <f>VLOOKUP(B174,home!$B$2:$E$405,4,FALSE)</f>
        <v>0.67169999999999996</v>
      </c>
      <c r="K174" s="12">
        <f t="shared" si="280"/>
        <v>1.5817943758680002</v>
      </c>
      <c r="L174" s="12">
        <f t="shared" si="281"/>
        <v>0.96559186991399992</v>
      </c>
      <c r="M174" s="13">
        <f t="shared" si="282"/>
        <v>7.8286019233233112E-2</v>
      </c>
      <c r="N174" s="13">
        <f t="shared" si="283"/>
        <v>0.12383238493222223</v>
      </c>
      <c r="O174" s="13">
        <f t="shared" si="284"/>
        <v>7.5592343699540918E-2</v>
      </c>
      <c r="P174" s="13">
        <f t="shared" si="285"/>
        <v>0.11957154412261468</v>
      </c>
      <c r="Q174" s="13">
        <f t="shared" si="286"/>
        <v>9.7938685018055222E-2</v>
      </c>
      <c r="R174" s="13">
        <f t="shared" si="287"/>
        <v>3.6495676252010736E-2</v>
      </c>
      <c r="S174" s="13">
        <f t="shared" si="288"/>
        <v>4.5657431249860499E-2</v>
      </c>
      <c r="T174" s="13">
        <f t="shared" si="289"/>
        <v>9.456879800350218E-2</v>
      </c>
      <c r="U174" s="13">
        <f t="shared" si="290"/>
        <v>5.7728655438929924E-2</v>
      </c>
      <c r="V174" s="13">
        <f t="shared" si="291"/>
        <v>7.7484099810313234E-3</v>
      </c>
      <c r="W174" s="13">
        <f t="shared" si="292"/>
        <v>5.1639620380489096E-2</v>
      </c>
      <c r="X174" s="13">
        <f t="shared" si="293"/>
        <v>4.9862797604845563E-2</v>
      </c>
      <c r="Y174" s="13">
        <f t="shared" si="294"/>
        <v>2.407355598920307E-2</v>
      </c>
      <c r="Z174" s="13">
        <f t="shared" si="295"/>
        <v>1.1746642758651673E-2</v>
      </c>
      <c r="AA174" s="13">
        <f t="shared" si="296"/>
        <v>1.8580773450965787E-2</v>
      </c>
      <c r="AB174" s="13">
        <f t="shared" si="297"/>
        <v>1.469548147200757E-2</v>
      </c>
      <c r="AC174" s="13">
        <f t="shared" si="298"/>
        <v>7.3966698891563671E-4</v>
      </c>
      <c r="AD174" s="13">
        <f t="shared" si="299"/>
        <v>2.0420815272454054E-2</v>
      </c>
      <c r="AE174" s="13">
        <f t="shared" si="300"/>
        <v>1.9718173204097276E-2</v>
      </c>
      <c r="AF174" s="13">
        <f t="shared" si="301"/>
        <v>9.5198538677162062E-3</v>
      </c>
      <c r="AG174" s="13">
        <f t="shared" si="302"/>
        <v>3.0640978324787062E-3</v>
      </c>
      <c r="AH174" s="13">
        <f t="shared" si="303"/>
        <v>2.8356156866345527E-3</v>
      </c>
      <c r="AI174" s="13">
        <f t="shared" si="304"/>
        <v>4.4853609452416131E-3</v>
      </c>
      <c r="AJ174" s="13">
        <f t="shared" si="305"/>
        <v>3.5474593584605809E-3</v>
      </c>
      <c r="AK174" s="13">
        <f t="shared" si="306"/>
        <v>1.8704504206110834E-3</v>
      </c>
      <c r="AL174" s="13">
        <f t="shared" si="307"/>
        <v>4.5189741344581064E-5</v>
      </c>
      <c r="AM174" s="13">
        <f t="shared" si="308"/>
        <v>6.4603061497214322E-3</v>
      </c>
      <c r="AN174" s="13">
        <f t="shared" si="309"/>
        <v>6.2380190953264299E-3</v>
      </c>
      <c r="AO174" s="13">
        <f t="shared" si="310"/>
        <v>3.0116902614077427E-3</v>
      </c>
      <c r="AP174" s="13">
        <f t="shared" si="311"/>
        <v>9.6935454370482873E-4</v>
      </c>
      <c r="AQ174" s="13">
        <f t="shared" si="312"/>
        <v>2.3400021661639433E-4</v>
      </c>
      <c r="AR174" s="13">
        <f t="shared" si="313"/>
        <v>5.4760949064298588E-4</v>
      </c>
      <c r="AS174" s="13">
        <f t="shared" si="314"/>
        <v>8.6620561247101541E-4</v>
      </c>
      <c r="AT174" s="13">
        <f t="shared" si="315"/>
        <v>6.8507958307597434E-4</v>
      </c>
      <c r="AU174" s="13">
        <f t="shared" si="316"/>
        <v>3.6121834384385683E-4</v>
      </c>
      <c r="AV174" s="13">
        <f t="shared" si="317"/>
        <v>1.4284328618814155E-4</v>
      </c>
      <c r="AW174" s="13">
        <f t="shared" si="318"/>
        <v>1.9172598703504914E-6</v>
      </c>
      <c r="AX174" s="13">
        <f t="shared" si="319"/>
        <v>1.7031459890024714E-3</v>
      </c>
      <c r="AY174" s="13">
        <f t="shared" si="320"/>
        <v>1.644543920257425E-3</v>
      </c>
      <c r="AZ174" s="13">
        <f t="shared" si="321"/>
        <v>7.9397911955853342E-4</v>
      </c>
      <c r="BA174" s="13">
        <f t="shared" si="322"/>
        <v>2.5555326090906524E-4</v>
      </c>
      <c r="BB174" s="13">
        <f t="shared" si="323"/>
        <v>6.1690037765951134E-5</v>
      </c>
      <c r="BC174" s="13">
        <f t="shared" si="324"/>
        <v>1.1913479784298009E-5</v>
      </c>
      <c r="BD174" s="13">
        <f t="shared" si="325"/>
        <v>8.8127878675435599E-5</v>
      </c>
      <c r="BE174" s="13">
        <f t="shared" si="326"/>
        <v>1.3940018284598152E-4</v>
      </c>
      <c r="BF174" s="13">
        <f t="shared" si="327"/>
        <v>1.1025121261037222E-4</v>
      </c>
      <c r="BG174" s="13">
        <f t="shared" si="328"/>
        <v>5.8131582679904634E-5</v>
      </c>
      <c r="BH174" s="13">
        <f t="shared" si="329"/>
        <v>2.2988052635844699E-5</v>
      </c>
      <c r="BI174" s="13">
        <f t="shared" si="330"/>
        <v>7.2724744743073347E-6</v>
      </c>
      <c r="BJ174" s="14">
        <f t="shared" si="331"/>
        <v>0.51602297817911835</v>
      </c>
      <c r="BK174" s="14">
        <f t="shared" si="332"/>
        <v>0.25369280523725729</v>
      </c>
      <c r="BL174" s="14">
        <f t="shared" si="333"/>
        <v>0.21886094442454651</v>
      </c>
      <c r="BM174" s="14">
        <f t="shared" si="334"/>
        <v>0.46696409068150974</v>
      </c>
      <c r="BN174" s="14">
        <f t="shared" si="335"/>
        <v>0.53171665325767692</v>
      </c>
    </row>
    <row r="175" spans="1:66" x14ac:dyDescent="0.25">
      <c r="A175" t="s">
        <v>196</v>
      </c>
      <c r="B175" t="s">
        <v>204</v>
      </c>
      <c r="C175" t="s">
        <v>303</v>
      </c>
      <c r="D175" s="11">
        <v>44201</v>
      </c>
      <c r="E175" s="10">
        <f>VLOOKUP(A175,home!$A$2:$E$405,3,FALSE)</f>
        <v>1.5903</v>
      </c>
      <c r="F175" s="10">
        <f>VLOOKUP(B175,home!$B$2:$E$405,3,FALSE)</f>
        <v>0.94320000000000004</v>
      </c>
      <c r="G175" s="10">
        <f>VLOOKUP(C175,away!$B$2:$E$405,4,FALSE)</f>
        <v>0.90390000000000004</v>
      </c>
      <c r="H175" s="10">
        <f>VLOOKUP(A175,away!$A$2:$E$405,3,FALSE)</f>
        <v>1.3957999999999999</v>
      </c>
      <c r="I175" s="10">
        <f>VLOOKUP(C175,away!$B$2:$E$405,3,FALSE)</f>
        <v>1.0747</v>
      </c>
      <c r="J175" s="10">
        <f>VLOOKUP(B175,home!$B$2:$E$405,4,FALSE)</f>
        <v>1.3432999999999999</v>
      </c>
      <c r="K175" s="12">
        <f t="shared" si="280"/>
        <v>1.3558237507440003</v>
      </c>
      <c r="L175" s="12">
        <f t="shared" si="281"/>
        <v>2.0150390070579998</v>
      </c>
      <c r="M175" s="13">
        <f t="shared" si="282"/>
        <v>3.4359980210847574E-2</v>
      </c>
      <c r="N175" s="13">
        <f t="shared" si="283"/>
        <v>4.6586077244960979E-2</v>
      </c>
      <c r="O175" s="13">
        <f t="shared" si="284"/>
        <v>6.9236700406598808E-2</v>
      </c>
      <c r="P175" s="13">
        <f t="shared" si="285"/>
        <v>9.387276283441344E-2</v>
      </c>
      <c r="Q175" s="13">
        <f t="shared" si="286"/>
        <v>3.1581254991356368E-2</v>
      </c>
      <c r="R175" s="13">
        <f t="shared" si="287"/>
        <v>6.9757326019642546E-2</v>
      </c>
      <c r="S175" s="13">
        <f t="shared" si="288"/>
        <v>6.4115982809734184E-2</v>
      </c>
      <c r="T175" s="13">
        <f t="shared" si="289"/>
        <v>6.363746069942823E-2</v>
      </c>
      <c r="U175" s="13">
        <f t="shared" si="290"/>
        <v>9.4578639405823797E-2</v>
      </c>
      <c r="V175" s="13">
        <f t="shared" si="291"/>
        <v>1.946303167315229E-2</v>
      </c>
      <c r="W175" s="13">
        <f t="shared" si="292"/>
        <v>1.4272871865194497E-2</v>
      </c>
      <c r="X175" s="13">
        <f t="shared" si="293"/>
        <v>2.8760393551107578E-2</v>
      </c>
      <c r="Y175" s="13">
        <f t="shared" si="294"/>
        <v>2.8976657431910562E-2</v>
      </c>
      <c r="Z175" s="13">
        <f t="shared" si="295"/>
        <v>4.685457765254724E-2</v>
      </c>
      <c r="AA175" s="13">
        <f t="shared" si="296"/>
        <v>6.3526549212402597E-2</v>
      </c>
      <c r="AB175" s="13">
        <f t="shared" si="297"/>
        <v>4.3065402112491519E-2</v>
      </c>
      <c r="AC175" s="13">
        <f t="shared" si="298"/>
        <v>3.3233585720235945E-3</v>
      </c>
      <c r="AD175" s="13">
        <f t="shared" si="299"/>
        <v>4.8378746665391275E-3</v>
      </c>
      <c r="AE175" s="13">
        <f t="shared" si="300"/>
        <v>9.7485061643340556E-3</v>
      </c>
      <c r="AF175" s="13">
        <f t="shared" si="301"/>
        <v>9.8218100908392444E-3</v>
      </c>
      <c r="AG175" s="13">
        <f t="shared" si="302"/>
        <v>6.5971101509856517E-3</v>
      </c>
      <c r="AH175" s="13">
        <f t="shared" si="303"/>
        <v>2.3603450407277682E-2</v>
      </c>
      <c r="AI175" s="13">
        <f t="shared" si="304"/>
        <v>3.2002118661695222E-2</v>
      </c>
      <c r="AJ175" s="13">
        <f t="shared" si="305"/>
        <v>2.1694616277827098E-2</v>
      </c>
      <c r="AK175" s="13">
        <f t="shared" si="306"/>
        <v>9.8046920042517988E-3</v>
      </c>
      <c r="AL175" s="13">
        <f t="shared" si="307"/>
        <v>3.6318164228371072E-4</v>
      </c>
      <c r="AM175" s="13">
        <f t="shared" si="308"/>
        <v>1.3118610752032916E-3</v>
      </c>
      <c r="AN175" s="13">
        <f t="shared" si="309"/>
        <v>2.6434512383756805E-3</v>
      </c>
      <c r="AO175" s="13">
        <f t="shared" si="310"/>
        <v>2.6633286792913861E-3</v>
      </c>
      <c r="AP175" s="13">
        <f t="shared" si="311"/>
        <v>1.7889037257961362E-3</v>
      </c>
      <c r="AQ175" s="13">
        <f t="shared" si="312"/>
        <v>9.011776968376507E-4</v>
      </c>
      <c r="AR175" s="13">
        <f t="shared" si="313"/>
        <v>9.5123746543647053E-3</v>
      </c>
      <c r="AS175" s="13">
        <f t="shared" si="314"/>
        <v>1.2897103482362917E-2</v>
      </c>
      <c r="AT175" s="13">
        <f t="shared" si="315"/>
        <v>8.7430996085954005E-3</v>
      </c>
      <c r="AU175" s="13">
        <f t="shared" si="316"/>
        <v>3.9513673681514077E-3</v>
      </c>
      <c r="AV175" s="13">
        <f t="shared" si="317"/>
        <v>1.3393394314136222E-3</v>
      </c>
      <c r="AW175" s="13">
        <f t="shared" si="318"/>
        <v>2.7561832078015663E-5</v>
      </c>
      <c r="AX175" s="13">
        <f t="shared" si="319"/>
        <v>2.9644206723953063E-4</v>
      </c>
      <c r="AY175" s="13">
        <f t="shared" si="320"/>
        <v>5.9734232882056447E-4</v>
      </c>
      <c r="AZ175" s="13">
        <f t="shared" si="321"/>
        <v>6.0183404657015191E-4</v>
      </c>
      <c r="BA175" s="13">
        <f t="shared" si="322"/>
        <v>4.0423969320480565E-4</v>
      </c>
      <c r="BB175" s="13">
        <f t="shared" si="323"/>
        <v>2.036396875022105E-4</v>
      </c>
      <c r="BC175" s="13">
        <f t="shared" si="324"/>
        <v>8.2068382740411062E-5</v>
      </c>
      <c r="BD175" s="13">
        <f t="shared" si="325"/>
        <v>3.1946343297157933E-3</v>
      </c>
      <c r="BE175" s="13">
        <f t="shared" si="326"/>
        <v>4.3313610991708119E-3</v>
      </c>
      <c r="BF175" s="13">
        <f t="shared" si="327"/>
        <v>2.9362811256522137E-3</v>
      </c>
      <c r="BG175" s="13">
        <f t="shared" si="328"/>
        <v>1.3270265630068671E-3</v>
      </c>
      <c r="BH175" s="13">
        <f t="shared" si="329"/>
        <v>4.4980353299822236E-4</v>
      </c>
      <c r="BI175" s="13">
        <f t="shared" si="330"/>
        <v>1.2197086264151047E-4</v>
      </c>
      <c r="BJ175" s="14">
        <f t="shared" si="331"/>
        <v>0.25631430547823814</v>
      </c>
      <c r="BK175" s="14">
        <f t="shared" si="332"/>
        <v>0.21609564007127532</v>
      </c>
      <c r="BL175" s="14">
        <f t="shared" si="333"/>
        <v>0.47607385656608447</v>
      </c>
      <c r="BM175" s="14">
        <f t="shared" si="334"/>
        <v>0.6493744975635829</v>
      </c>
      <c r="BN175" s="14">
        <f t="shared" si="335"/>
        <v>0.3453941017078197</v>
      </c>
    </row>
    <row r="176" spans="1:66" x14ac:dyDescent="0.25">
      <c r="A176" t="s">
        <v>196</v>
      </c>
      <c r="B176" t="s">
        <v>198</v>
      </c>
      <c r="C176" t="s">
        <v>203</v>
      </c>
      <c r="D176" s="11">
        <v>44201</v>
      </c>
      <c r="E176" s="10">
        <f>VLOOKUP(A176,home!$A$2:$E$405,3,FALSE)</f>
        <v>1.5903</v>
      </c>
      <c r="F176" s="10">
        <f>VLOOKUP(B176,home!$B$2:$E$405,3,FALSE)</f>
        <v>0.78600000000000003</v>
      </c>
      <c r="G176" s="10">
        <f>VLOOKUP(C176,away!$B$2:$E$405,4,FALSE)</f>
        <v>1.2182999999999999</v>
      </c>
      <c r="H176" s="10">
        <f>VLOOKUP(A176,away!$A$2:$E$405,3,FALSE)</f>
        <v>1.3957999999999999</v>
      </c>
      <c r="I176" s="10">
        <f>VLOOKUP(C176,away!$B$2:$E$405,3,FALSE)</f>
        <v>1.0299</v>
      </c>
      <c r="J176" s="10">
        <f>VLOOKUP(B176,home!$B$2:$E$405,4,FALSE)</f>
        <v>1.8806</v>
      </c>
      <c r="K176" s="12">
        <f t="shared" si="280"/>
        <v>1.5228455171399999</v>
      </c>
      <c r="L176" s="12">
        <f t="shared" si="281"/>
        <v>2.7034272302520002</v>
      </c>
      <c r="M176" s="13">
        <f t="shared" si="282"/>
        <v>1.4606732193648442E-2</v>
      </c>
      <c r="N176" s="13">
        <f t="shared" si="283"/>
        <v>2.2243796641162047E-2</v>
      </c>
      <c r="O176" s="13">
        <f t="shared" si="284"/>
        <v>3.948823755730773E-2</v>
      </c>
      <c r="P176" s="13">
        <f t="shared" si="285"/>
        <v>6.013448554390545E-2</v>
      </c>
      <c r="Q176" s="13">
        <f t="shared" si="286"/>
        <v>1.6936932999583709E-2</v>
      </c>
      <c r="R176" s="13">
        <f t="shared" si="287"/>
        <v>5.337678834354273E-2</v>
      </c>
      <c r="S176" s="13">
        <f t="shared" si="288"/>
        <v>6.1891946530015396E-2</v>
      </c>
      <c r="T176" s="13">
        <f t="shared" si="289"/>
        <v>4.5787765868028282E-2</v>
      </c>
      <c r="U176" s="13">
        <f t="shared" si="290"/>
        <v>8.128460284829464E-2</v>
      </c>
      <c r="V176" s="13">
        <f t="shared" si="291"/>
        <v>2.8311453426263095E-2</v>
      </c>
      <c r="W176" s="13">
        <f t="shared" si="292"/>
        <v>8.5974441641721959E-3</v>
      </c>
      <c r="X176" s="13">
        <f t="shared" si="293"/>
        <v>2.3242564663994259E-2</v>
      </c>
      <c r="Y176" s="13">
        <f t="shared" si="294"/>
        <v>3.1417291106767511E-2</v>
      </c>
      <c r="Z176" s="13">
        <f t="shared" si="295"/>
        <v>4.8100087690443653E-2</v>
      </c>
      <c r="AA176" s="13">
        <f t="shared" si="296"/>
        <v>7.3249002913433003E-2</v>
      </c>
      <c r="AB176" s="13">
        <f t="shared" si="297"/>
        <v>5.5773457860848134E-2</v>
      </c>
      <c r="AC176" s="13">
        <f t="shared" si="298"/>
        <v>7.2847175202236519E-3</v>
      </c>
      <c r="AD176" s="13">
        <f t="shared" si="299"/>
        <v>3.2731448260677706E-3</v>
      </c>
      <c r="AE176" s="13">
        <f t="shared" si="300"/>
        <v>8.8487088513500567E-3</v>
      </c>
      <c r="AF176" s="13">
        <f t="shared" si="301"/>
        <v>1.1960920230655824E-2</v>
      </c>
      <c r="AG176" s="13">
        <f t="shared" si="302"/>
        <v>1.0778492483475661E-2</v>
      </c>
      <c r="AH176" s="13">
        <f t="shared" si="303"/>
        <v>3.2508771709963601E-2</v>
      </c>
      <c r="AI176" s="13">
        <f t="shared" si="304"/>
        <v>4.950583726624571E-2</v>
      </c>
      <c r="AJ176" s="13">
        <f t="shared" si="305"/>
        <v>3.7694871176582323E-2</v>
      </c>
      <c r="AK176" s="13">
        <f t="shared" si="306"/>
        <v>1.9134488530142733E-2</v>
      </c>
      <c r="AL176" s="13">
        <f t="shared" si="307"/>
        <v>1.1996187363572262E-3</v>
      </c>
      <c r="AM176" s="13">
        <f t="shared" si="308"/>
        <v>9.9689878506545771E-4</v>
      </c>
      <c r="AN176" s="13">
        <f t="shared" si="309"/>
        <v>2.6950433213510944E-3</v>
      </c>
      <c r="AO176" s="13">
        <f t="shared" si="310"/>
        <v>3.642926750824671E-3</v>
      </c>
      <c r="AP176" s="13">
        <f t="shared" si="311"/>
        <v>3.2827957919976188E-3</v>
      </c>
      <c r="AQ176" s="13">
        <f t="shared" si="312"/>
        <v>2.2186998838607608E-3</v>
      </c>
      <c r="AR176" s="13">
        <f t="shared" si="313"/>
        <v>1.7577019732552292E-2</v>
      </c>
      <c r="AS176" s="13">
        <f t="shared" si="314"/>
        <v>2.6767085704398577E-2</v>
      </c>
      <c r="AT176" s="13">
        <f t="shared" si="315"/>
        <v>2.038106823592278E-2</v>
      </c>
      <c r="AU176" s="13">
        <f t="shared" si="316"/>
        <v>1.0345739465866486E-2</v>
      </c>
      <c r="AV176" s="13">
        <f t="shared" si="317"/>
        <v>3.9387407417732891E-3</v>
      </c>
      <c r="AW176" s="13">
        <f t="shared" si="318"/>
        <v>1.371864672537782E-4</v>
      </c>
      <c r="AX176" s="13">
        <f t="shared" si="319"/>
        <v>2.5302047431320743E-4</v>
      </c>
      <c r="AY176" s="13">
        <f t="shared" si="320"/>
        <v>6.8402244006960169E-4</v>
      </c>
      <c r="AZ176" s="13">
        <f t="shared" si="321"/>
        <v>9.2460244529378921E-4</v>
      </c>
      <c r="BA176" s="13">
        <f t="shared" si="322"/>
        <v>8.3319847592160491E-4</v>
      </c>
      <c r="BB176" s="13">
        <f t="shared" si="323"/>
        <v>5.6312286200273297E-4</v>
      </c>
      <c r="BC176" s="13">
        <f t="shared" si="324"/>
        <v>3.0447233582312551E-4</v>
      </c>
      <c r="BD176" s="13">
        <f t="shared" si="325"/>
        <v>7.9196989619431009E-3</v>
      </c>
      <c r="BE176" s="13">
        <f t="shared" si="326"/>
        <v>1.206047806129336E-2</v>
      </c>
      <c r="BF176" s="13">
        <f t="shared" si="327"/>
        <v>9.1831224751029589E-3</v>
      </c>
      <c r="BG176" s="13">
        <f t="shared" si="328"/>
        <v>4.6614922981860407E-3</v>
      </c>
      <c r="BH176" s="13">
        <f t="shared" si="329"/>
        <v>1.7746831623688122E-3</v>
      </c>
      <c r="BI176" s="13">
        <f t="shared" si="330"/>
        <v>5.4051365963143677E-4</v>
      </c>
      <c r="BJ176" s="14">
        <f t="shared" si="331"/>
        <v>0.19948586540178098</v>
      </c>
      <c r="BK176" s="14">
        <f t="shared" si="332"/>
        <v>0.17411297639048287</v>
      </c>
      <c r="BL176" s="14">
        <f t="shared" si="333"/>
        <v>0.55716570070539972</v>
      </c>
      <c r="BM176" s="14">
        <f t="shared" si="334"/>
        <v>0.77153082093614145</v>
      </c>
      <c r="BN176" s="14">
        <f t="shared" si="335"/>
        <v>0.2067869732791501</v>
      </c>
    </row>
    <row r="177" spans="1:66" x14ac:dyDescent="0.25">
      <c r="A177" t="s">
        <v>196</v>
      </c>
      <c r="B177" t="s">
        <v>300</v>
      </c>
      <c r="C177" t="s">
        <v>205</v>
      </c>
      <c r="D177" s="11">
        <v>44201</v>
      </c>
      <c r="E177" s="10">
        <f>VLOOKUP(A177,home!$A$2:$E$405,3,FALSE)</f>
        <v>1.5903</v>
      </c>
      <c r="F177" s="10">
        <f>VLOOKUP(B177,home!$B$2:$E$405,3,FALSE)</f>
        <v>0.74670000000000003</v>
      </c>
      <c r="G177" s="10">
        <f>VLOOKUP(C177,away!$B$2:$E$405,4,FALSE)</f>
        <v>0.31440000000000001</v>
      </c>
      <c r="H177" s="10">
        <f>VLOOKUP(A177,away!$A$2:$E$405,3,FALSE)</f>
        <v>1.3957999999999999</v>
      </c>
      <c r="I177" s="10">
        <f>VLOOKUP(C177,away!$B$2:$E$405,3,FALSE)</f>
        <v>2.0598000000000001</v>
      </c>
      <c r="J177" s="10">
        <f>VLOOKUP(B177,home!$B$2:$E$405,4,FALSE)</f>
        <v>1.0747</v>
      </c>
      <c r="K177" s="12">
        <f t="shared" si="280"/>
        <v>0.37334277194400001</v>
      </c>
      <c r="L177" s="12">
        <f t="shared" si="281"/>
        <v>3.0898364823479998</v>
      </c>
      <c r="M177" s="13">
        <f t="shared" si="282"/>
        <v>3.1329997485016838E-2</v>
      </c>
      <c r="N177" s="13">
        <f t="shared" si="283"/>
        <v>1.1696828106054734E-2</v>
      </c>
      <c r="O177" s="13">
        <f t="shared" si="284"/>
        <v>9.6804569221076123E-2</v>
      </c>
      <c r="P177" s="13">
        <f t="shared" si="285"/>
        <v>3.6141286209841382E-2</v>
      </c>
      <c r="Q177" s="13">
        <f t="shared" si="286"/>
        <v>2.1834631140334806E-3</v>
      </c>
      <c r="R177" s="13">
        <f t="shared" si="287"/>
        <v>0.14955514481863166</v>
      </c>
      <c r="S177" s="13">
        <f t="shared" si="288"/>
        <v>1.0422858871328829E-2</v>
      </c>
      <c r="T177" s="13">
        <f t="shared" si="289"/>
        <v>6.7465439876018204E-3</v>
      </c>
      <c r="U177" s="13">
        <f t="shared" si="290"/>
        <v>5.5835332325074281E-2</v>
      </c>
      <c r="V177" s="13">
        <f t="shared" si="291"/>
        <v>1.3359419648626574E-3</v>
      </c>
      <c r="W177" s="13">
        <f t="shared" si="292"/>
        <v>2.7172672381024608E-4</v>
      </c>
      <c r="X177" s="13">
        <f t="shared" si="293"/>
        <v>8.3959114445779728E-4</v>
      </c>
      <c r="Y177" s="13">
        <f t="shared" si="294"/>
        <v>1.2970996742010059E-3</v>
      </c>
      <c r="Z177" s="13">
        <f t="shared" si="295"/>
        <v>0.15403364752781551</v>
      </c>
      <c r="AA177" s="13">
        <f t="shared" si="296"/>
        <v>5.7507348940679694E-2</v>
      </c>
      <c r="AB177" s="13">
        <f t="shared" si="297"/>
        <v>1.0734976530332103E-2</v>
      </c>
      <c r="AC177" s="13">
        <f t="shared" si="298"/>
        <v>9.6318753566230122E-5</v>
      </c>
      <c r="AD177" s="13">
        <f t="shared" si="299"/>
        <v>2.5361802069644733E-5</v>
      </c>
      <c r="AE177" s="13">
        <f t="shared" si="300"/>
        <v>7.8363821292877316E-5</v>
      </c>
      <c r="AF177" s="13">
        <f t="shared" si="301"/>
        <v>1.2106569696346567E-4</v>
      </c>
      <c r="AG177" s="13">
        <f t="shared" si="302"/>
        <v>1.2469106907953456E-4</v>
      </c>
      <c r="AH177" s="13">
        <f t="shared" si="303"/>
        <v>0.11898469591014428</v>
      </c>
      <c r="AI177" s="13">
        <f t="shared" si="304"/>
        <v>4.4422076190007181E-2</v>
      </c>
      <c r="AJ177" s="13">
        <f t="shared" si="305"/>
        <v>8.2923305301424218E-3</v>
      </c>
      <c r="AK177" s="13">
        <f t="shared" si="306"/>
        <v>1.0319605553330772E-3</v>
      </c>
      <c r="AL177" s="13">
        <f t="shared" si="307"/>
        <v>4.4444097279957808E-6</v>
      </c>
      <c r="AM177" s="13">
        <f t="shared" si="308"/>
        <v>1.8937290972352498E-6</v>
      </c>
      <c r="AN177" s="13">
        <f t="shared" si="309"/>
        <v>5.8513132523214181E-6</v>
      </c>
      <c r="AO177" s="13">
        <f t="shared" si="310"/>
        <v>9.0398005783345226E-6</v>
      </c>
      <c r="AP177" s="13">
        <f t="shared" si="311"/>
        <v>9.3105018733628524E-6</v>
      </c>
      <c r="AQ177" s="13">
        <f t="shared" si="312"/>
        <v>7.1919820893214842E-6</v>
      </c>
      <c r="AR177" s="13">
        <f t="shared" si="313"/>
        <v>7.3528650852849306E-2</v>
      </c>
      <c r="AS177" s="13">
        <f t="shared" si="314"/>
        <v>2.7451390326705315E-2</v>
      </c>
      <c r="AT177" s="13">
        <f t="shared" si="315"/>
        <v>5.124389079144435E-3</v>
      </c>
      <c r="AU177" s="13">
        <f t="shared" si="316"/>
        <v>6.3771787444244846E-4</v>
      </c>
      <c r="AV177" s="13">
        <f t="shared" si="317"/>
        <v>5.9521839740644847E-5</v>
      </c>
      <c r="AW177" s="13">
        <f t="shared" si="318"/>
        <v>1.4241470449643559E-7</v>
      </c>
      <c r="AX177" s="13">
        <f t="shared" si="319"/>
        <v>1.1783501174546942E-7</v>
      </c>
      <c r="AY177" s="13">
        <f t="shared" si="320"/>
        <v>3.640909181890565E-7</v>
      </c>
      <c r="AZ177" s="13">
        <f t="shared" si="321"/>
        <v>5.6249070095606393E-7</v>
      </c>
      <c r="BA177" s="13">
        <f t="shared" si="322"/>
        <v>5.7933476293184837E-7</v>
      </c>
      <c r="BB177" s="13">
        <f t="shared" si="323"/>
        <v>4.4751242149981372E-7</v>
      </c>
      <c r="BC177" s="13">
        <f t="shared" si="324"/>
        <v>2.7654804125080387E-7</v>
      </c>
      <c r="BD177" s="13">
        <f t="shared" si="325"/>
        <v>3.7865251317160363E-2</v>
      </c>
      <c r="BE177" s="13">
        <f t="shared" si="326"/>
        <v>1.4136717887104846E-2</v>
      </c>
      <c r="BF177" s="13">
        <f t="shared" si="327"/>
        <v>2.6389207210810251E-3</v>
      </c>
      <c r="BG177" s="13">
        <f t="shared" si="328"/>
        <v>3.284073256496165E-4</v>
      </c>
      <c r="BH177" s="13">
        <f t="shared" si="329"/>
        <v>3.0652125321185914E-5</v>
      </c>
      <c r="BI177" s="13">
        <f t="shared" si="330"/>
        <v>2.2887498866772864E-6</v>
      </c>
      <c r="BJ177" s="14">
        <f t="shared" si="331"/>
        <v>2.3420370278311762E-2</v>
      </c>
      <c r="BK177" s="14">
        <f t="shared" si="332"/>
        <v>7.9331211785262118E-2</v>
      </c>
      <c r="BL177" s="14">
        <f t="shared" si="333"/>
        <v>0.70497234312050683</v>
      </c>
      <c r="BM177" s="14">
        <f t="shared" si="334"/>
        <v>0.63404606208102821</v>
      </c>
      <c r="BN177" s="14">
        <f t="shared" si="335"/>
        <v>0.32771128895465418</v>
      </c>
    </row>
    <row r="178" spans="1:66" x14ac:dyDescent="0.25">
      <c r="A178" t="s">
        <v>196</v>
      </c>
      <c r="B178" t="s">
        <v>201</v>
      </c>
      <c r="C178" t="s">
        <v>301</v>
      </c>
      <c r="D178" s="11">
        <v>44201</v>
      </c>
      <c r="E178" s="10">
        <f>VLOOKUP(A178,home!$A$2:$E$405,3,FALSE)</f>
        <v>1.5903</v>
      </c>
      <c r="F178" s="10">
        <f>VLOOKUP(B178,home!$B$2:$E$405,3,FALSE)</f>
        <v>1.0218</v>
      </c>
      <c r="G178" s="10">
        <f>VLOOKUP(C178,away!$B$2:$E$405,4,FALSE)</f>
        <v>1.3362000000000001</v>
      </c>
      <c r="H178" s="10">
        <f>VLOOKUP(A178,away!$A$2:$E$405,3,FALSE)</f>
        <v>1.3957999999999999</v>
      </c>
      <c r="I178" s="10">
        <f>VLOOKUP(C178,away!$B$2:$E$405,3,FALSE)</f>
        <v>0.62690000000000001</v>
      </c>
      <c r="J178" s="10">
        <f>VLOOKUP(B178,home!$B$2:$E$405,4,FALSE)</f>
        <v>1.0747</v>
      </c>
      <c r="K178" s="12">
        <f t="shared" si="280"/>
        <v>2.1712829631480002</v>
      </c>
      <c r="L178" s="12">
        <f t="shared" si="281"/>
        <v>0.94039153839400003</v>
      </c>
      <c r="M178" s="13">
        <f t="shared" si="282"/>
        <v>4.4526333466440325E-2</v>
      </c>
      <c r="N178" s="13">
        <f t="shared" si="283"/>
        <v>9.6679269267128512E-2</v>
      </c>
      <c r="O178" s="13">
        <f t="shared" si="284"/>
        <v>4.1872187227550067E-2</v>
      </c>
      <c r="P178" s="13">
        <f t="shared" si="285"/>
        <v>9.0916366756922759E-2</v>
      </c>
      <c r="Q178" s="13">
        <f t="shared" si="286"/>
        <v>0.1049590251246571</v>
      </c>
      <c r="R178" s="13">
        <f t="shared" si="287"/>
        <v>1.9688125281418698E-2</v>
      </c>
      <c r="S178" s="13">
        <f t="shared" si="288"/>
        <v>4.6409535104149344E-2</v>
      </c>
      <c r="T178" s="13">
        <f t="shared" si="289"/>
        <v>9.8702579105310786E-2</v>
      </c>
      <c r="U178" s="13">
        <f t="shared" si="290"/>
        <v>4.2748490999867848E-2</v>
      </c>
      <c r="V178" s="13">
        <f t="shared" si="291"/>
        <v>1.0529065950819849E-2</v>
      </c>
      <c r="W178" s="13">
        <f t="shared" si="292"/>
        <v>7.5965247693930302E-2</v>
      </c>
      <c r="X178" s="13">
        <f t="shared" si="293"/>
        <v>7.1437076143376382E-2</v>
      </c>
      <c r="Y178" s="13">
        <f t="shared" si="294"/>
        <v>3.3589410966419507E-2</v>
      </c>
      <c r="Z178" s="13">
        <f t="shared" si="295"/>
        <v>6.1715154738290461E-3</v>
      </c>
      <c r="AA178" s="13">
        <f t="shared" si="296"/>
        <v>1.3400106405129267E-2</v>
      </c>
      <c r="AB178" s="13">
        <f t="shared" si="297"/>
        <v>1.4547711370913785E-2</v>
      </c>
      <c r="AC178" s="13">
        <f t="shared" si="298"/>
        <v>1.3436773632984772E-3</v>
      </c>
      <c r="AD178" s="13">
        <f t="shared" si="299"/>
        <v>4.1235512027287181E-2</v>
      </c>
      <c r="AE178" s="13">
        <f t="shared" si="300"/>
        <v>3.8777526591804889E-2</v>
      </c>
      <c r="AF178" s="13">
        <f t="shared" si="301"/>
        <v>1.8233028943390819E-2</v>
      </c>
      <c r="AG178" s="13">
        <f t="shared" si="302"/>
        <v>5.715395379219208E-3</v>
      </c>
      <c r="AH178" s="13">
        <f t="shared" si="303"/>
        <v>1.4509102326641179E-3</v>
      </c>
      <c r="AI178" s="13">
        <f t="shared" si="304"/>
        <v>3.1503366692407003E-3</v>
      </c>
      <c r="AJ178" s="13">
        <f t="shared" si="305"/>
        <v>3.4201361690513747E-3</v>
      </c>
      <c r="AK178" s="13">
        <f t="shared" si="306"/>
        <v>2.4753611318358401E-3</v>
      </c>
      <c r="AL178" s="13">
        <f t="shared" si="307"/>
        <v>1.0974383422492526E-4</v>
      </c>
      <c r="AM178" s="13">
        <f t="shared" si="308"/>
        <v>1.7906792948306608E-2</v>
      </c>
      <c r="AN178" s="13">
        <f t="shared" si="309"/>
        <v>1.6839396568360882E-2</v>
      </c>
      <c r="AO178" s="13">
        <f t="shared" si="310"/>
        <v>7.9178130222737654E-3</v>
      </c>
      <c r="AP178" s="13">
        <f t="shared" si="311"/>
        <v>2.4819481229106915E-3</v>
      </c>
      <c r="AQ178" s="13">
        <f t="shared" si="312"/>
        <v>5.8350075337952135E-4</v>
      </c>
      <c r="AR178" s="13">
        <f t="shared" si="313"/>
        <v>2.7288474115332137E-4</v>
      </c>
      <c r="AS178" s="13">
        <f t="shared" si="314"/>
        <v>5.9250998936925868E-4</v>
      </c>
      <c r="AT178" s="13">
        <f t="shared" si="315"/>
        <v>6.4325342270623708E-4</v>
      </c>
      <c r="AU178" s="13">
        <f t="shared" si="316"/>
        <v>4.655617325695639E-4</v>
      </c>
      <c r="AV178" s="13">
        <f t="shared" si="317"/>
        <v>2.5271656455548981E-4</v>
      </c>
      <c r="AW178" s="13">
        <f t="shared" si="318"/>
        <v>6.2244755612019115E-6</v>
      </c>
      <c r="AX178" s="13">
        <f t="shared" si="319"/>
        <v>6.4801190755461556E-3</v>
      </c>
      <c r="AY178" s="13">
        <f t="shared" si="320"/>
        <v>6.0938491464291545E-3</v>
      </c>
      <c r="AZ178" s="13">
        <f t="shared" si="321"/>
        <v>2.8653020867757382E-3</v>
      </c>
      <c r="BA178" s="13">
        <f t="shared" si="322"/>
        <v>8.9816861244885842E-4</v>
      </c>
      <c r="BB178" s="13">
        <f t="shared" si="323"/>
        <v>2.1115754079949656E-4</v>
      </c>
      <c r="BC178" s="13">
        <f t="shared" si="324"/>
        <v>3.9714152927186491E-5</v>
      </c>
      <c r="BD178" s="13">
        <f t="shared" si="325"/>
        <v>4.2769750256236711E-5</v>
      </c>
      <c r="BE178" s="13">
        <f t="shared" si="326"/>
        <v>9.2865230069461596E-5</v>
      </c>
      <c r="BF178" s="13">
        <f t="shared" si="327"/>
        <v>1.0081834595932066E-4</v>
      </c>
      <c r="BG178" s="13">
        <f t="shared" si="328"/>
        <v>7.2968385651411342E-5</v>
      </c>
      <c r="BH178" s="13">
        <f t="shared" si="329"/>
        <v>3.9608753153330599E-5</v>
      </c>
      <c r="BI178" s="13">
        <f t="shared" si="330"/>
        <v>1.7200362182672255E-5</v>
      </c>
      <c r="BJ178" s="14">
        <f t="shared" si="331"/>
        <v>0.64761183327268268</v>
      </c>
      <c r="BK178" s="14">
        <f t="shared" si="332"/>
        <v>0.19992857162228486</v>
      </c>
      <c r="BL178" s="14">
        <f t="shared" si="333"/>
        <v>0.14534652276529803</v>
      </c>
      <c r="BM178" s="14">
        <f t="shared" si="334"/>
        <v>0.59432951133910905</v>
      </c>
      <c r="BN178" s="14">
        <f t="shared" si="335"/>
        <v>0.39864130712411749</v>
      </c>
    </row>
    <row r="179" spans="1:66" x14ac:dyDescent="0.25">
      <c r="A179" t="s">
        <v>32</v>
      </c>
      <c r="B179" t="s">
        <v>312</v>
      </c>
      <c r="C179" t="s">
        <v>210</v>
      </c>
      <c r="D179" s="11">
        <v>44201</v>
      </c>
      <c r="E179" s="10">
        <f>VLOOKUP(A179,home!$A$2:$E$405,3,FALSE)</f>
        <v>1.2278</v>
      </c>
      <c r="F179" s="10">
        <f>VLOOKUP(B179,home!$B$2:$E$405,3,FALSE)</f>
        <v>0.61080000000000001</v>
      </c>
      <c r="G179" s="10">
        <f>VLOOKUP(C179,away!$B$2:$E$405,4,FALSE)</f>
        <v>1.0317000000000001</v>
      </c>
      <c r="H179" s="10">
        <f>VLOOKUP(A179,away!$A$2:$E$405,3,FALSE)</f>
        <v>1.1316999999999999</v>
      </c>
      <c r="I179" s="10">
        <f>VLOOKUP(C179,away!$B$2:$E$405,3,FALSE)</f>
        <v>0.64800000000000002</v>
      </c>
      <c r="J179" s="10">
        <f>VLOOKUP(B179,home!$B$2:$E$405,4,FALSE)</f>
        <v>0.99409999999999998</v>
      </c>
      <c r="K179" s="12">
        <f t="shared" si="280"/>
        <v>0.77371334560800009</v>
      </c>
      <c r="L179" s="12">
        <f t="shared" si="281"/>
        <v>0.72901488455999996</v>
      </c>
      <c r="M179" s="13">
        <f t="shared" si="282"/>
        <v>0.22252223936510757</v>
      </c>
      <c r="N179" s="13">
        <f t="shared" si="283"/>
        <v>0.17216842629136159</v>
      </c>
      <c r="O179" s="13">
        <f t="shared" si="284"/>
        <v>0.16222202464278657</v>
      </c>
      <c r="P179" s="13">
        <f t="shared" si="285"/>
        <v>0.12551334541767384</v>
      </c>
      <c r="Q179" s="13">
        <f t="shared" si="286"/>
        <v>6.6604504556976862E-2</v>
      </c>
      <c r="R179" s="13">
        <f t="shared" si="287"/>
        <v>5.9131135284025256E-2</v>
      </c>
      <c r="S179" s="13">
        <f t="shared" si="288"/>
        <v>1.7698904975614917E-2</v>
      </c>
      <c r="T179" s="13">
        <f t="shared" si="289"/>
        <v>4.8555675200780482E-2</v>
      </c>
      <c r="U179" s="13">
        <f t="shared" si="290"/>
        <v>4.5750548510202438E-2</v>
      </c>
      <c r="V179" s="13">
        <f t="shared" si="291"/>
        <v>1.1092268450495853E-3</v>
      </c>
      <c r="W179" s="13">
        <f t="shared" si="292"/>
        <v>1.7177598017780623E-2</v>
      </c>
      <c r="X179" s="13">
        <f t="shared" si="293"/>
        <v>1.2522724635950427E-2</v>
      </c>
      <c r="Y179" s="13">
        <f t="shared" si="294"/>
        <v>4.564626327427033E-3</v>
      </c>
      <c r="Z179" s="13">
        <f t="shared" si="295"/>
        <v>1.4369159254328473E-2</v>
      </c>
      <c r="AA179" s="13">
        <f t="shared" si="296"/>
        <v>1.1117610280240638E-2</v>
      </c>
      <c r="AB179" s="13">
        <f t="shared" si="297"/>
        <v>4.3009217225454394E-3</v>
      </c>
      <c r="AC179" s="13">
        <f t="shared" si="298"/>
        <v>3.9103611774515908E-5</v>
      </c>
      <c r="AD179" s="13">
        <f t="shared" si="299"/>
        <v>3.3226342079615977E-3</v>
      </c>
      <c r="AE179" s="13">
        <f t="shared" si="300"/>
        <v>2.4222497935522313E-3</v>
      </c>
      <c r="AF179" s="13">
        <f t="shared" si="301"/>
        <v>8.8292807681098178E-4</v>
      </c>
      <c r="AG179" s="13">
        <f t="shared" si="302"/>
        <v>2.1455590333038023E-4</v>
      </c>
      <c r="AH179" s="13">
        <f t="shared" si="303"/>
        <v>2.6188327437546314E-3</v>
      </c>
      <c r="AI179" s="13">
        <f t="shared" si="304"/>
        <v>2.026225843758174E-3</v>
      </c>
      <c r="AJ179" s="13">
        <f t="shared" si="305"/>
        <v>7.8385898826576481E-4</v>
      </c>
      <c r="AK179" s="13">
        <f t="shared" si="306"/>
        <v>2.0216072009866906E-4</v>
      </c>
      <c r="AL179" s="13">
        <f t="shared" si="307"/>
        <v>8.8225341354407329E-7</v>
      </c>
      <c r="AM179" s="13">
        <f t="shared" si="308"/>
        <v>5.1415328585471137E-4</v>
      </c>
      <c r="AN179" s="13">
        <f t="shared" si="309"/>
        <v>3.7482539833351707E-4</v>
      </c>
      <c r="AO179" s="13">
        <f t="shared" si="310"/>
        <v>1.3662664724813247E-4</v>
      </c>
      <c r="AP179" s="13">
        <f t="shared" si="311"/>
        <v>3.3200953157139039E-5</v>
      </c>
      <c r="AQ179" s="13">
        <f t="shared" si="312"/>
        <v>6.0509972582834208E-6</v>
      </c>
      <c r="AR179" s="13">
        <f t="shared" si="313"/>
        <v>3.8183361007404628E-4</v>
      </c>
      <c r="AS179" s="13">
        <f t="shared" si="314"/>
        <v>2.9542975991597091E-4</v>
      </c>
      <c r="AT179" s="13">
        <f t="shared" si="315"/>
        <v>1.1428897396837703E-4</v>
      </c>
      <c r="AU179" s="13">
        <f t="shared" si="316"/>
        <v>2.947563480505955E-5</v>
      </c>
      <c r="AV179" s="13">
        <f t="shared" si="317"/>
        <v>5.7014230047355568E-6</v>
      </c>
      <c r="AW179" s="13">
        <f t="shared" si="318"/>
        <v>1.3823159847855469E-8</v>
      </c>
      <c r="AX179" s="13">
        <f t="shared" si="319"/>
        <v>6.6301209825665822E-5</v>
      </c>
      <c r="AY179" s="13">
        <f t="shared" si="320"/>
        <v>4.8334568827246111E-5</v>
      </c>
      <c r="AZ179" s="13">
        <f t="shared" si="321"/>
        <v>1.7618310056926097E-5</v>
      </c>
      <c r="BA179" s="13">
        <f t="shared" si="322"/>
        <v>4.2813367574307555E-6</v>
      </c>
      <c r="BB179" s="13">
        <f t="shared" si="323"/>
        <v>7.8028955549521652E-7</v>
      </c>
      <c r="BC179" s="13">
        <f t="shared" si="324"/>
        <v>1.1376854004454385E-7</v>
      </c>
      <c r="BD179" s="13">
        <f t="shared" si="325"/>
        <v>4.6393730861543121E-5</v>
      </c>
      <c r="BE179" s="13">
        <f t="shared" si="326"/>
        <v>3.5895448720121648E-5</v>
      </c>
      <c r="BF179" s="13">
        <f t="shared" si="327"/>
        <v>1.3886393860672862E-5</v>
      </c>
      <c r="BG179" s="13">
        <f t="shared" si="328"/>
        <v>3.5813627507905319E-6</v>
      </c>
      <c r="BH179" s="13">
        <f t="shared" si="329"/>
        <v>6.9273703893750289E-7</v>
      </c>
      <c r="BI179" s="13">
        <f t="shared" si="330"/>
        <v>1.0719597840458301E-7</v>
      </c>
      <c r="BJ179" s="14">
        <f t="shared" si="331"/>
        <v>0.3296382097773467</v>
      </c>
      <c r="BK179" s="14">
        <f t="shared" si="332"/>
        <v>0.36693203703746124</v>
      </c>
      <c r="BL179" s="14">
        <f t="shared" si="333"/>
        <v>0.28908060500665622</v>
      </c>
      <c r="BM179" s="14">
        <f t="shared" si="334"/>
        <v>0.19181001477219373</v>
      </c>
      <c r="BN179" s="14">
        <f t="shared" si="335"/>
        <v>0.80816167555793172</v>
      </c>
    </row>
    <row r="180" spans="1:66" x14ac:dyDescent="0.25">
      <c r="A180" t="s">
        <v>32</v>
      </c>
      <c r="B180" t="s">
        <v>330</v>
      </c>
      <c r="C180" t="s">
        <v>34</v>
      </c>
      <c r="D180" s="11">
        <v>44201</v>
      </c>
      <c r="E180" s="10">
        <f>VLOOKUP(A180,home!$A$2:$E$405,3,FALSE)</f>
        <v>1.2278</v>
      </c>
      <c r="F180" s="10">
        <f>VLOOKUP(B180,home!$B$2:$E$405,3,FALSE)</f>
        <v>1.0317000000000001</v>
      </c>
      <c r="G180" s="10">
        <f>VLOOKUP(C180,away!$B$2:$E$405,4,FALSE)</f>
        <v>1.0860000000000001</v>
      </c>
      <c r="H180" s="10">
        <f>VLOOKUP(A180,away!$A$2:$E$405,3,FALSE)</f>
        <v>1.1316999999999999</v>
      </c>
      <c r="I180" s="10">
        <f>VLOOKUP(C180,away!$B$2:$E$405,3,FALSE)</f>
        <v>0.64800000000000002</v>
      </c>
      <c r="J180" s="10">
        <f>VLOOKUP(B180,home!$B$2:$E$405,4,FALSE)</f>
        <v>0.88360000000000005</v>
      </c>
      <c r="K180" s="12">
        <f t="shared" si="280"/>
        <v>1.3756592883600003</v>
      </c>
      <c r="L180" s="12">
        <f t="shared" si="281"/>
        <v>0.64798063775999992</v>
      </c>
      <c r="M180" s="13">
        <f t="shared" si="282"/>
        <v>0.13217348670280493</v>
      </c>
      <c r="N180" s="13">
        <f t="shared" si="283"/>
        <v>0.18182568465764057</v>
      </c>
      <c r="O180" s="13">
        <f t="shared" si="284"/>
        <v>8.5645860208646396E-2</v>
      </c>
      <c r="P180" s="13">
        <f t="shared" si="285"/>
        <v>0.11781952310560656</v>
      </c>
      <c r="Q180" s="13">
        <f t="shared" si="286"/>
        <v>0.12506509598084983</v>
      </c>
      <c r="R180" s="13">
        <f t="shared" si="287"/>
        <v>2.774842955975125E-2</v>
      </c>
      <c r="S180" s="13">
        <f t="shared" si="288"/>
        <v>2.6256097896632809E-2</v>
      </c>
      <c r="T180" s="13">
        <f t="shared" si="289"/>
        <v>8.1039760655186671E-2</v>
      </c>
      <c r="U180" s="13">
        <f t="shared" si="290"/>
        <v>3.8172384861274992E-2</v>
      </c>
      <c r="V180" s="13">
        <f t="shared" si="291"/>
        <v>2.6005223302975693E-3</v>
      </c>
      <c r="W180" s="13">
        <f t="shared" si="292"/>
        <v>5.7348986978563672E-2</v>
      </c>
      <c r="X180" s="13">
        <f t="shared" si="293"/>
        <v>3.7161033157259611E-2</v>
      </c>
      <c r="Y180" s="13">
        <f t="shared" si="294"/>
        <v>1.2039814982530794E-2</v>
      </c>
      <c r="Z180" s="13">
        <f t="shared" si="295"/>
        <v>5.9934816943220176E-3</v>
      </c>
      <c r="AA180" s="13">
        <f t="shared" si="296"/>
        <v>8.2449887624097152E-3</v>
      </c>
      <c r="AB180" s="13">
        <f t="shared" si="297"/>
        <v>5.6711476867163744E-3</v>
      </c>
      <c r="AC180" s="13">
        <f t="shared" si="298"/>
        <v>1.448816950851829E-4</v>
      </c>
      <c r="AD180" s="13">
        <f t="shared" si="299"/>
        <v>1.9723166653774448E-2</v>
      </c>
      <c r="AE180" s="13">
        <f t="shared" si="300"/>
        <v>1.278023010695953E-2</v>
      </c>
      <c r="AF180" s="13">
        <f t="shared" si="301"/>
        <v>4.1406708277135947E-3</v>
      </c>
      <c r="AG180" s="13">
        <f t="shared" si="302"/>
        <v>8.9435817456536069E-4</v>
      </c>
      <c r="AH180" s="13">
        <f t="shared" si="303"/>
        <v>9.7091502267241617E-4</v>
      </c>
      <c r="AI180" s="13">
        <f t="shared" si="304"/>
        <v>1.3356482691475695E-3</v>
      </c>
      <c r="AJ180" s="13">
        <f t="shared" si="305"/>
        <v>9.1869847371740592E-4</v>
      </c>
      <c r="AK180" s="13">
        <f t="shared" si="306"/>
        <v>4.2127202952383497E-4</v>
      </c>
      <c r="AL180" s="13">
        <f t="shared" si="307"/>
        <v>5.1659050986678402E-6</v>
      </c>
      <c r="AM180" s="13">
        <f t="shared" si="308"/>
        <v>5.4264714806274063E-3</v>
      </c>
      <c r="AN180" s="13">
        <f t="shared" si="309"/>
        <v>3.5162484508033968E-3</v>
      </c>
      <c r="AO180" s="13">
        <f t="shared" si="310"/>
        <v>1.1392304568370985E-3</v>
      </c>
      <c r="AP180" s="13">
        <f t="shared" si="311"/>
        <v>2.4606642599230645E-4</v>
      </c>
      <c r="AQ180" s="13">
        <f t="shared" si="312"/>
        <v>3.9861569911454627E-5</v>
      </c>
      <c r="AR180" s="13">
        <f t="shared" si="313"/>
        <v>1.2582682712040745E-4</v>
      </c>
      <c r="AS180" s="13">
        <f t="shared" si="314"/>
        <v>1.7309484345305647E-4</v>
      </c>
      <c r="AT180" s="13">
        <f t="shared" si="315"/>
        <v>1.1905976458170867E-4</v>
      </c>
      <c r="AU180" s="13">
        <f t="shared" si="316"/>
        <v>5.4595223672260829E-5</v>
      </c>
      <c r="AV180" s="13">
        <f t="shared" si="317"/>
        <v>1.8776106636209338E-5</v>
      </c>
      <c r="AW180" s="13">
        <f t="shared" si="318"/>
        <v>1.2791363379825228E-7</v>
      </c>
      <c r="AX180" s="13">
        <f t="shared" si="319"/>
        <v>1.2441626492242907E-3</v>
      </c>
      <c r="AY180" s="13">
        <f t="shared" si="320"/>
        <v>8.0619330692152679E-4</v>
      </c>
      <c r="AZ180" s="13">
        <f t="shared" si="321"/>
        <v>2.6119882658842718E-4</v>
      </c>
      <c r="BA180" s="13">
        <f t="shared" si="322"/>
        <v>5.6417260744977569E-5</v>
      </c>
      <c r="BB180" s="13">
        <f t="shared" si="323"/>
        <v>9.1393231495506908E-6</v>
      </c>
      <c r="BC180" s="13">
        <f t="shared" si="324"/>
        <v>1.1844208886281179E-6</v>
      </c>
      <c r="BD180" s="13">
        <f t="shared" si="325"/>
        <v>1.3588891280799809E-5</v>
      </c>
      <c r="BE180" s="13">
        <f t="shared" si="326"/>
        <v>1.8693684508946478E-5</v>
      </c>
      <c r="BF180" s="13">
        <f t="shared" si="327"/>
        <v>1.2858070364201837E-5</v>
      </c>
      <c r="BG180" s="13">
        <f t="shared" si="328"/>
        <v>5.8961079756335688E-6</v>
      </c>
      <c r="BH180" s="13">
        <f t="shared" si="329"/>
        <v>2.0277589254634488E-6</v>
      </c>
      <c r="BI180" s="13">
        <f t="shared" si="330"/>
        <v>5.5790108007373706E-7</v>
      </c>
      <c r="BJ180" s="14">
        <f t="shared" si="331"/>
        <v>0.54476497634673327</v>
      </c>
      <c r="BK180" s="14">
        <f t="shared" si="332"/>
        <v>0.2798058709424473</v>
      </c>
      <c r="BL180" s="14">
        <f t="shared" si="333"/>
        <v>0.16967432005345867</v>
      </c>
      <c r="BM180" s="14">
        <f t="shared" si="334"/>
        <v>0.32915450342837388</v>
      </c>
      <c r="BN180" s="14">
        <f t="shared" si="335"/>
        <v>0.67027808021529955</v>
      </c>
    </row>
    <row r="181" spans="1:66" x14ac:dyDescent="0.25">
      <c r="A181" t="s">
        <v>32</v>
      </c>
      <c r="B181" t="s">
        <v>310</v>
      </c>
      <c r="C181" t="s">
        <v>212</v>
      </c>
      <c r="D181" s="11">
        <v>44201</v>
      </c>
      <c r="E181" s="10">
        <f>VLOOKUP(A181,home!$A$2:$E$405,3,FALSE)</f>
        <v>1.2278</v>
      </c>
      <c r="F181" s="10">
        <f>VLOOKUP(B181,home!$B$2:$E$405,3,FALSE)</f>
        <v>1.1403000000000001</v>
      </c>
      <c r="G181" s="10">
        <f>VLOOKUP(C181,away!$B$2:$E$405,4,FALSE)</f>
        <v>1.3573999999999999</v>
      </c>
      <c r="H181" s="10">
        <f>VLOOKUP(A181,away!$A$2:$E$405,3,FALSE)</f>
        <v>1.1316999999999999</v>
      </c>
      <c r="I181" s="10">
        <f>VLOOKUP(C181,away!$B$2:$E$405,3,FALSE)</f>
        <v>1.1781999999999999</v>
      </c>
      <c r="J181" s="10">
        <f>VLOOKUP(B181,home!$B$2:$E$405,4,FALSE)</f>
        <v>0.9425</v>
      </c>
      <c r="K181" s="12">
        <f t="shared" si="280"/>
        <v>1.900441905516</v>
      </c>
      <c r="L181" s="12">
        <f t="shared" si="281"/>
        <v>1.2567002259499997</v>
      </c>
      <c r="M181" s="13">
        <f t="shared" si="282"/>
        <v>4.2547161690406218E-2</v>
      </c>
      <c r="N181" s="13">
        <f t="shared" si="283"/>
        <v>8.0858409037212961E-2</v>
      </c>
      <c r="O181" s="13">
        <f t="shared" si="284"/>
        <v>5.3469027709864669E-2</v>
      </c>
      <c r="P181" s="13">
        <f t="shared" si="285"/>
        <v>0.10161478090702301</v>
      </c>
      <c r="Q181" s="13">
        <f t="shared" si="286"/>
        <v>7.6833354473836574E-2</v>
      </c>
      <c r="R181" s="13">
        <f t="shared" si="287"/>
        <v>3.3597269602156872E-2</v>
      </c>
      <c r="S181" s="13">
        <f t="shared" si="288"/>
        <v>6.0671283867982193E-2</v>
      </c>
      <c r="T181" s="13">
        <f t="shared" si="289"/>
        <v>9.6556493927766829E-2</v>
      </c>
      <c r="U181" s="13">
        <f t="shared" si="290"/>
        <v>6.3849659062857791E-2</v>
      </c>
      <c r="V181" s="13">
        <f t="shared" si="291"/>
        <v>1.6100040448325352E-2</v>
      </c>
      <c r="W181" s="13">
        <f t="shared" si="292"/>
        <v>4.867244219448142E-2</v>
      </c>
      <c r="X181" s="13">
        <f t="shared" si="293"/>
        <v>6.1166669103343098E-2</v>
      </c>
      <c r="Y181" s="13">
        <f t="shared" si="294"/>
        <v>3.8434083441390078E-2</v>
      </c>
      <c r="Z181" s="13">
        <f t="shared" si="295"/>
        <v>1.4073898766777865E-2</v>
      </c>
      <c r="AA181" s="13">
        <f t="shared" si="296"/>
        <v>2.6746626990374608E-2</v>
      </c>
      <c r="AB181" s="13">
        <f t="shared" si="297"/>
        <v>2.5415205381856598E-2</v>
      </c>
      <c r="AC181" s="13">
        <f t="shared" si="298"/>
        <v>2.4032185957772213E-3</v>
      </c>
      <c r="AD181" s="13">
        <f t="shared" si="299"/>
        <v>2.3124787197549412E-2</v>
      </c>
      <c r="AE181" s="13">
        <f t="shared" si="300"/>
        <v>2.9060925296206006E-2</v>
      </c>
      <c r="AF181" s="13">
        <f t="shared" si="301"/>
        <v>1.8260435693029081E-2</v>
      </c>
      <c r="AG181" s="13">
        <f t="shared" si="302"/>
        <v>7.6492978871250282E-3</v>
      </c>
      <c r="AH181" s="13">
        <f t="shared" si="303"/>
        <v>4.4216679400517949E-3</v>
      </c>
      <c r="AI181" s="13">
        <f t="shared" si="304"/>
        <v>8.4031230455510406E-3</v>
      </c>
      <c r="AJ181" s="13">
        <f t="shared" si="305"/>
        <v>7.9848235864862158E-3</v>
      </c>
      <c r="AK181" s="13">
        <f t="shared" si="306"/>
        <v>5.0582311173036553E-3</v>
      </c>
      <c r="AL181" s="13">
        <f t="shared" si="307"/>
        <v>2.2958291117844383E-4</v>
      </c>
      <c r="AM181" s="13">
        <f t="shared" si="308"/>
        <v>8.7894629292725578E-3</v>
      </c>
      <c r="AN181" s="13">
        <f t="shared" si="309"/>
        <v>1.1045720049195969E-2</v>
      </c>
      <c r="AO181" s="13">
        <f t="shared" si="310"/>
        <v>6.9405794408025105E-3</v>
      </c>
      <c r="AP181" s="13">
        <f t="shared" si="311"/>
        <v>2.9074092504934789E-3</v>
      </c>
      <c r="AQ181" s="13">
        <f t="shared" si="312"/>
        <v>9.1343546550606933E-4</v>
      </c>
      <c r="AR181" s="13">
        <f t="shared" si="313"/>
        <v>1.1113422198677908E-3</v>
      </c>
      <c r="AS181" s="13">
        <f t="shared" si="314"/>
        <v>2.1120413260059261E-3</v>
      </c>
      <c r="AT181" s="13">
        <f t="shared" si="315"/>
        <v>2.0069059210616204E-3</v>
      </c>
      <c r="AU181" s="13">
        <f t="shared" si="316"/>
        <v>1.2713360376045632E-3</v>
      </c>
      <c r="AV181" s="13">
        <f t="shared" si="317"/>
        <v>6.0402507046409442E-4</v>
      </c>
      <c r="AW181" s="13">
        <f t="shared" si="318"/>
        <v>1.5230822229920966E-5</v>
      </c>
      <c r="AX181" s="13">
        <f t="shared" si="319"/>
        <v>2.7839772796281639E-3</v>
      </c>
      <c r="AY181" s="13">
        <f t="shared" si="320"/>
        <v>3.4986248763483789E-3</v>
      </c>
      <c r="AZ181" s="13">
        <f t="shared" si="321"/>
        <v>2.1983613363106493E-3</v>
      </c>
      <c r="BA181" s="13">
        <f t="shared" si="322"/>
        <v>9.2089372935377875E-4</v>
      </c>
      <c r="BB181" s="13">
        <f t="shared" si="323"/>
        <v>2.8932183943870815E-4</v>
      </c>
      <c r="BC181" s="13">
        <f t="shared" si="324"/>
        <v>7.2718164198978732E-5</v>
      </c>
      <c r="BD181" s="13">
        <f t="shared" si="325"/>
        <v>2.3277066980260461E-4</v>
      </c>
      <c r="BE181" s="13">
        <f t="shared" si="326"/>
        <v>4.4236713526789757E-4</v>
      </c>
      <c r="BF181" s="13">
        <f t="shared" si="327"/>
        <v>4.2034652074308867E-4</v>
      </c>
      <c r="BG181" s="13">
        <f t="shared" si="328"/>
        <v>2.6628138095267207E-4</v>
      </c>
      <c r="BH181" s="13">
        <f t="shared" si="329"/>
        <v>1.2651307375528205E-4</v>
      </c>
      <c r="BI181" s="13">
        <f t="shared" si="330"/>
        <v>4.8086149392034869E-5</v>
      </c>
      <c r="BJ181" s="14">
        <f t="shared" si="331"/>
        <v>0.52097740261248981</v>
      </c>
      <c r="BK181" s="14">
        <f t="shared" si="332"/>
        <v>0.22706469329704082</v>
      </c>
      <c r="BL181" s="14">
        <f t="shared" si="333"/>
        <v>0.23758764994142079</v>
      </c>
      <c r="BM181" s="14">
        <f t="shared" si="334"/>
        <v>0.60730024714311048</v>
      </c>
      <c r="BN181" s="14">
        <f t="shared" si="335"/>
        <v>0.38892000342050032</v>
      </c>
    </row>
    <row r="182" spans="1:66" x14ac:dyDescent="0.25">
      <c r="A182" t="s">
        <v>32</v>
      </c>
      <c r="B182" t="s">
        <v>33</v>
      </c>
      <c r="C182" t="s">
        <v>308</v>
      </c>
      <c r="D182" s="11">
        <v>44201</v>
      </c>
      <c r="E182" s="10">
        <f>VLOOKUP(A182,home!$A$2:$E$405,3,FALSE)</f>
        <v>1.2278</v>
      </c>
      <c r="F182" s="10">
        <f>VLOOKUP(B182,home!$B$2:$E$405,3,FALSE)</f>
        <v>1.5203</v>
      </c>
      <c r="G182" s="10">
        <f>VLOOKUP(C182,away!$B$2:$E$405,4,FALSE)</f>
        <v>1.3234999999999999</v>
      </c>
      <c r="H182" s="10">
        <f>VLOOKUP(A182,away!$A$2:$E$405,3,FALSE)</f>
        <v>1.1316999999999999</v>
      </c>
      <c r="I182" s="10">
        <f>VLOOKUP(C182,away!$B$2:$E$405,3,FALSE)</f>
        <v>0.60750000000000004</v>
      </c>
      <c r="J182" s="10">
        <f>VLOOKUP(B182,home!$B$2:$E$405,4,FALSE)</f>
        <v>0.5302</v>
      </c>
      <c r="K182" s="12">
        <f t="shared" si="280"/>
        <v>2.4704773139899996</v>
      </c>
      <c r="L182" s="12">
        <f t="shared" si="281"/>
        <v>0.36451660905</v>
      </c>
      <c r="M182" s="13">
        <f t="shared" si="282"/>
        <v>5.8718882665089275E-2</v>
      </c>
      <c r="N182" s="13">
        <f t="shared" si="283"/>
        <v>0.14506366752694369</v>
      </c>
      <c r="O182" s="13">
        <f t="shared" si="284"/>
        <v>2.140400799628317E-2</v>
      </c>
      <c r="P182" s="13">
        <f t="shared" si="285"/>
        <v>5.2878116183278125E-2</v>
      </c>
      <c r="Q182" s="13">
        <f t="shared" si="286"/>
        <v>0.17918824985475112</v>
      </c>
      <c r="R182" s="13">
        <f t="shared" si="287"/>
        <v>3.9010582074421132E-3</v>
      </c>
      <c r="S182" s="13">
        <f t="shared" si="288"/>
        <v>1.190458266653399E-2</v>
      </c>
      <c r="T182" s="13">
        <f t="shared" si="289"/>
        <v>6.5317093218658043E-2</v>
      </c>
      <c r="U182" s="13">
        <f t="shared" si="290"/>
        <v>9.6374758020402341E-3</v>
      </c>
      <c r="V182" s="13">
        <f t="shared" si="291"/>
        <v>1.1911593317998298E-3</v>
      </c>
      <c r="W182" s="13">
        <f t="shared" si="292"/>
        <v>0.14756016873324485</v>
      </c>
      <c r="X182" s="13">
        <f t="shared" si="293"/>
        <v>5.3788132337488248E-2</v>
      </c>
      <c r="Y182" s="13">
        <f t="shared" si="294"/>
        <v>9.8033338033969332E-3</v>
      </c>
      <c r="Z182" s="13">
        <f t="shared" si="295"/>
        <v>4.7400016982782355E-4</v>
      </c>
      <c r="AA182" s="13">
        <f t="shared" si="296"/>
        <v>1.1710066663870452E-3</v>
      </c>
      <c r="AB182" s="13">
        <f t="shared" si="297"/>
        <v>1.4464727019201258E-3</v>
      </c>
      <c r="AC182" s="13">
        <f t="shared" si="298"/>
        <v>6.7042170551589818E-5</v>
      </c>
      <c r="AD182" s="13">
        <f t="shared" si="299"/>
        <v>9.1136012326004434E-2</v>
      </c>
      <c r="AE182" s="13">
        <f t="shared" si="300"/>
        <v>3.3220590175414143E-2</v>
      </c>
      <c r="AF182" s="13">
        <f t="shared" si="301"/>
        <v>6.0547284406908533E-3</v>
      </c>
      <c r="AG182" s="13">
        <f t="shared" si="302"/>
        <v>7.3568302663974141E-4</v>
      </c>
      <c r="AH182" s="13">
        <f t="shared" si="303"/>
        <v>4.319523364869058E-5</v>
      </c>
      <c r="AI182" s="13">
        <f t="shared" si="304"/>
        <v>1.0671284480158756E-4</v>
      </c>
      <c r="AJ182" s="13">
        <f t="shared" si="305"/>
        <v>1.3181583109682889E-4</v>
      </c>
      <c r="AK182" s="13">
        <f t="shared" si="306"/>
        <v>1.0854934011648442E-4</v>
      </c>
      <c r="AL182" s="13">
        <f t="shared" si="307"/>
        <v>2.4149394693532194E-6</v>
      </c>
      <c r="AM182" s="13">
        <f t="shared" si="308"/>
        <v>4.5029890187781384E-2</v>
      </c>
      <c r="AN182" s="13">
        <f t="shared" si="309"/>
        <v>1.6414142877143937E-2</v>
      </c>
      <c r="AO182" s="13">
        <f t="shared" si="310"/>
        <v>2.9916138510193598E-3</v>
      </c>
      <c r="AP182" s="13">
        <f t="shared" si="311"/>
        <v>3.6349764552019633E-4</v>
      </c>
      <c r="AQ182" s="13">
        <f t="shared" si="312"/>
        <v>3.312523228567021E-5</v>
      </c>
      <c r="AR182" s="13">
        <f t="shared" si="313"/>
        <v>3.1490760193486328E-6</v>
      </c>
      <c r="AS182" s="13">
        <f t="shared" si="314"/>
        <v>7.7797208658307301E-6</v>
      </c>
      <c r="AT182" s="13">
        <f t="shared" si="315"/>
        <v>9.6098119541047295E-6</v>
      </c>
      <c r="AU182" s="13">
        <f t="shared" si="316"/>
        <v>7.9136074747752136E-6</v>
      </c>
      <c r="AV182" s="13">
        <f t="shared" si="317"/>
        <v>4.8875969345634621E-6</v>
      </c>
      <c r="AW182" s="13">
        <f t="shared" si="318"/>
        <v>6.0409040896881082E-8</v>
      </c>
      <c r="AX182" s="13">
        <f t="shared" si="319"/>
        <v>1.8540887026729132E-2</v>
      </c>
      <c r="AY182" s="13">
        <f t="shared" si="320"/>
        <v>6.7584612677624402E-3</v>
      </c>
      <c r="AZ182" s="13">
        <f t="shared" si="321"/>
        <v>1.2317856918602644E-3</v>
      </c>
      <c r="BA182" s="13">
        <f t="shared" si="322"/>
        <v>1.4966878115773725E-4</v>
      </c>
      <c r="BB182" s="13">
        <f t="shared" si="323"/>
        <v>1.3639189147066226E-5</v>
      </c>
      <c r="BC182" s="13">
        <f t="shared" si="324"/>
        <v>9.9434219561602929E-7</v>
      </c>
      <c r="BD182" s="13">
        <f t="shared" si="325"/>
        <v>1.9131508536893913E-7</v>
      </c>
      <c r="BE182" s="13">
        <f t="shared" si="326"/>
        <v>4.7263957822802421E-7</v>
      </c>
      <c r="BF182" s="13">
        <f t="shared" si="327"/>
        <v>5.8382267785306786E-7</v>
      </c>
      <c r="BG182" s="13">
        <f t="shared" si="328"/>
        <v>4.8077356034296526E-7</v>
      </c>
      <c r="BH182" s="13">
        <f t="shared" si="329"/>
        <v>2.9693504349837442E-7</v>
      </c>
      <c r="BI182" s="13">
        <f t="shared" si="330"/>
        <v>1.4671425773827352E-7</v>
      </c>
      <c r="BJ182" s="14">
        <f t="shared" si="331"/>
        <v>0.82339536553583492</v>
      </c>
      <c r="BK182" s="14">
        <f t="shared" si="332"/>
        <v>0.13152065922448461</v>
      </c>
      <c r="BL182" s="14">
        <f t="shared" si="333"/>
        <v>3.7985806637187938E-2</v>
      </c>
      <c r="BM182" s="14">
        <f t="shared" si="334"/>
        <v>0.52546344827482605</v>
      </c>
      <c r="BN182" s="14">
        <f t="shared" si="335"/>
        <v>0.46115398243378752</v>
      </c>
    </row>
    <row r="183" spans="1:66" x14ac:dyDescent="0.25">
      <c r="A183" t="s">
        <v>213</v>
      </c>
      <c r="B183" t="s">
        <v>217</v>
      </c>
      <c r="C183" t="s">
        <v>220</v>
      </c>
      <c r="D183" s="11">
        <v>44201</v>
      </c>
      <c r="E183" s="10">
        <f>VLOOKUP(A183,home!$A$2:$E$405,3,FALSE)</f>
        <v>1.2639</v>
      </c>
      <c r="F183" s="10">
        <f>VLOOKUP(B183,home!$B$2:$E$405,3,FALSE)</f>
        <v>0.83520000000000005</v>
      </c>
      <c r="G183" s="10">
        <f>VLOOKUP(C183,away!$B$2:$E$405,4,FALSE)</f>
        <v>1.3187</v>
      </c>
      <c r="H183" s="10">
        <f>VLOOKUP(A183,away!$A$2:$E$405,3,FALSE)</f>
        <v>1.1528</v>
      </c>
      <c r="I183" s="10">
        <f>VLOOKUP(C183,away!$B$2:$E$405,3,FALSE)</f>
        <v>0.67469999999999997</v>
      </c>
      <c r="J183" s="10">
        <f>VLOOKUP(B183,home!$B$2:$E$405,4,FALSE)</f>
        <v>1.0602</v>
      </c>
      <c r="K183" s="12">
        <f t="shared" si="280"/>
        <v>1.3920319575360001</v>
      </c>
      <c r="L183" s="12">
        <f t="shared" si="281"/>
        <v>0.82461736843200006</v>
      </c>
      <c r="M183" s="13">
        <f t="shared" si="282"/>
        <v>0.10897363290517814</v>
      </c>
      <c r="N183" s="13">
        <f t="shared" si="283"/>
        <v>0.15169477953280458</v>
      </c>
      <c r="O183" s="13">
        <f t="shared" si="284"/>
        <v>8.986155039474282E-2</v>
      </c>
      <c r="P183" s="13">
        <f t="shared" si="285"/>
        <v>0.12509014990321374</v>
      </c>
      <c r="Q183" s="13">
        <f t="shared" si="286"/>
        <v>0.10558199045052098</v>
      </c>
      <c r="R183" s="13">
        <f t="shared" si="287"/>
        <v>3.7050697604866178E-2</v>
      </c>
      <c r="S183" s="13">
        <f t="shared" si="288"/>
        <v>3.589754967704889E-2</v>
      </c>
      <c r="T183" s="13">
        <f t="shared" si="289"/>
        <v>8.7064743119121185E-2</v>
      </c>
      <c r="U183" s="13">
        <f t="shared" si="290"/>
        <v>5.1575755114976252E-2</v>
      </c>
      <c r="V183" s="13">
        <f t="shared" si="291"/>
        <v>4.5785080202406922E-3</v>
      </c>
      <c r="W183" s="13">
        <f t="shared" si="292"/>
        <v>4.8991168282461993E-2</v>
      </c>
      <c r="X183" s="13">
        <f t="shared" si="293"/>
        <v>4.0398968265493079E-2</v>
      </c>
      <c r="Y183" s="13">
        <f t="shared" si="294"/>
        <v>1.665684544922939E-2</v>
      </c>
      <c r="Z183" s="13">
        <f t="shared" si="295"/>
        <v>1.0184216252498187E-2</v>
      </c>
      <c r="AA183" s="13">
        <f t="shared" si="296"/>
        <v>1.4176754485934997E-2</v>
      </c>
      <c r="AB183" s="13">
        <f t="shared" si="297"/>
        <v>9.8672476492816848E-3</v>
      </c>
      <c r="AC183" s="13">
        <f t="shared" si="298"/>
        <v>3.2847754045887186E-4</v>
      </c>
      <c r="AD183" s="13">
        <f t="shared" si="299"/>
        <v>1.7049317971552791E-2</v>
      </c>
      <c r="AE183" s="13">
        <f t="shared" si="300"/>
        <v>1.4059163719262269E-2</v>
      </c>
      <c r="AF183" s="13">
        <f t="shared" si="301"/>
        <v>5.79671529426635E-3</v>
      </c>
      <c r="AG183" s="13">
        <f t="shared" si="302"/>
        <v>1.5933573705024817E-3</v>
      </c>
      <c r="AH183" s="13">
        <f t="shared" si="303"/>
        <v>2.0995204014193644E-3</v>
      </c>
      <c r="AI183" s="13">
        <f t="shared" si="304"/>
        <v>2.9225994942745663E-3</v>
      </c>
      <c r="AJ183" s="13">
        <f t="shared" si="305"/>
        <v>2.0341759475543749E-3</v>
      </c>
      <c r="AK183" s="13">
        <f t="shared" si="306"/>
        <v>9.4387930874892118E-4</v>
      </c>
      <c r="AL183" s="13">
        <f t="shared" si="307"/>
        <v>1.5082292360241863E-5</v>
      </c>
      <c r="AM183" s="13">
        <f t="shared" si="308"/>
        <v>4.746639094118865E-3</v>
      </c>
      <c r="AN183" s="13">
        <f t="shared" si="309"/>
        <v>3.9141610386887512E-3</v>
      </c>
      <c r="AO183" s="13">
        <f t="shared" si="310"/>
        <v>1.6138425876712909E-3</v>
      </c>
      <c r="AP183" s="13">
        <f t="shared" si="311"/>
        <v>4.4360087590299645E-4</v>
      </c>
      <c r="AQ183" s="13">
        <f t="shared" si="312"/>
        <v>9.1450246730314768E-5</v>
      </c>
      <c r="AR183" s="13">
        <f t="shared" si="313"/>
        <v>3.4626019767754673E-4</v>
      </c>
      <c r="AS183" s="13">
        <f t="shared" si="314"/>
        <v>4.8200526078987768E-4</v>
      </c>
      <c r="AT183" s="13">
        <f t="shared" si="315"/>
        <v>3.3548336335999192E-4</v>
      </c>
      <c r="AU183" s="13">
        <f t="shared" si="316"/>
        <v>1.5566785433959021E-4</v>
      </c>
      <c r="AV183" s="13">
        <f t="shared" si="317"/>
        <v>5.4173657000442173E-5</v>
      </c>
      <c r="AW183" s="13">
        <f t="shared" si="318"/>
        <v>4.8091302300733461E-7</v>
      </c>
      <c r="AX183" s="13">
        <f t="shared" si="319"/>
        <v>1.1012455516505309E-3</v>
      </c>
      <c r="AY183" s="13">
        <f t="shared" si="320"/>
        <v>9.0810620879950709E-4</v>
      </c>
      <c r="AZ183" s="13">
        <f t="shared" si="321"/>
        <v>3.7442007607850486E-4</v>
      </c>
      <c r="BA183" s="13">
        <f t="shared" si="322"/>
        <v>1.02917765941322E-4</v>
      </c>
      <c r="BB183" s="13">
        <f t="shared" si="323"/>
        <v>2.121694432885836E-5</v>
      </c>
      <c r="BC183" s="13">
        <f t="shared" si="324"/>
        <v>3.4991721597262874E-6</v>
      </c>
      <c r="BD183" s="13">
        <f t="shared" si="325"/>
        <v>4.7588695500267091E-5</v>
      </c>
      <c r="BE183" s="13">
        <f t="shared" si="326"/>
        <v>6.6244984953821437E-5</v>
      </c>
      <c r="BF183" s="13">
        <f t="shared" si="327"/>
        <v>4.610756804110547E-5</v>
      </c>
      <c r="BG183" s="13">
        <f t="shared" si="328"/>
        <v>2.1394402732494786E-5</v>
      </c>
      <c r="BH183" s="13">
        <f t="shared" si="329"/>
        <v>7.4454230790070662E-6</v>
      </c>
      <c r="BI183" s="13">
        <f t="shared" si="330"/>
        <v>2.0728533726707827E-6</v>
      </c>
      <c r="BJ183" s="14">
        <f t="shared" si="331"/>
        <v>0.50220814901728561</v>
      </c>
      <c r="BK183" s="14">
        <f t="shared" si="332"/>
        <v>0.27579150654730006</v>
      </c>
      <c r="BL183" s="14">
        <f t="shared" si="333"/>
        <v>0.21209662466264595</v>
      </c>
      <c r="BM183" s="14">
        <f t="shared" si="334"/>
        <v>0.38112007039262724</v>
      </c>
      <c r="BN183" s="14">
        <f t="shared" si="335"/>
        <v>0.61825280079132638</v>
      </c>
    </row>
    <row r="184" spans="1:66" x14ac:dyDescent="0.25">
      <c r="A184" t="s">
        <v>213</v>
      </c>
      <c r="B184" t="s">
        <v>218</v>
      </c>
      <c r="C184" t="s">
        <v>222</v>
      </c>
      <c r="D184" s="11">
        <v>44201</v>
      </c>
      <c r="E184" s="10">
        <f>VLOOKUP(A184,home!$A$2:$E$405,3,FALSE)</f>
        <v>1.2639</v>
      </c>
      <c r="F184" s="10">
        <f>VLOOKUP(B184,home!$B$2:$E$405,3,FALSE)</f>
        <v>0.92310000000000003</v>
      </c>
      <c r="G184" s="10">
        <f>VLOOKUP(C184,away!$B$2:$E$405,4,FALSE)</f>
        <v>1.1868000000000001</v>
      </c>
      <c r="H184" s="10">
        <f>VLOOKUP(A184,away!$A$2:$E$405,3,FALSE)</f>
        <v>1.1528</v>
      </c>
      <c r="I184" s="10">
        <f>VLOOKUP(C184,away!$B$2:$E$405,3,FALSE)</f>
        <v>1.3011999999999999</v>
      </c>
      <c r="J184" s="10">
        <f>VLOOKUP(B184,home!$B$2:$E$405,4,FALSE)</f>
        <v>1.012</v>
      </c>
      <c r="K184" s="12">
        <f t="shared" si="280"/>
        <v>1.3846467876120003</v>
      </c>
      <c r="L184" s="12">
        <f t="shared" si="281"/>
        <v>1.51802364032</v>
      </c>
      <c r="M184" s="13">
        <f t="shared" si="282"/>
        <v>5.4876480528529205E-2</v>
      </c>
      <c r="N184" s="13">
        <f t="shared" si="283"/>
        <v>7.5984542479280437E-2</v>
      </c>
      <c r="O184" s="13">
        <f t="shared" si="284"/>
        <v>8.3303794739867501E-2</v>
      </c>
      <c r="P184" s="13">
        <f t="shared" si="285"/>
        <v>0.11534633178244696</v>
      </c>
      <c r="Q184" s="13">
        <f t="shared" si="286"/>
        <v>5.2605876326051633E-2</v>
      </c>
      <c r="R184" s="13">
        <f t="shared" si="287"/>
        <v>6.3228564871741888E-2</v>
      </c>
      <c r="S184" s="13">
        <f t="shared" si="288"/>
        <v>6.0612379509056943E-2</v>
      </c>
      <c r="T184" s="13">
        <f t="shared" si="289"/>
        <v>7.9856963882696599E-2</v>
      </c>
      <c r="U184" s="13">
        <f t="shared" si="290"/>
        <v>8.7549229234974352E-2</v>
      </c>
      <c r="V184" s="13">
        <f t="shared" si="291"/>
        <v>1.4155863353154797E-2</v>
      </c>
      <c r="W184" s="13">
        <f t="shared" si="292"/>
        <v>2.4280185888127193E-2</v>
      </c>
      <c r="X184" s="13">
        <f t="shared" si="293"/>
        <v>3.6857896169541132E-2</v>
      </c>
      <c r="Y184" s="13">
        <f t="shared" si="294"/>
        <v>2.7975578858911717E-2</v>
      </c>
      <c r="Z184" s="13">
        <f t="shared" si="295"/>
        <v>3.199415207293696E-2</v>
      </c>
      <c r="AA184" s="13">
        <f t="shared" si="296"/>
        <v>4.4300599890161975E-2</v>
      </c>
      <c r="AB184" s="13">
        <f t="shared" si="297"/>
        <v>3.0670341663598662E-2</v>
      </c>
      <c r="AC184" s="13">
        <f t="shared" si="298"/>
        <v>1.8596615700316964E-3</v>
      </c>
      <c r="AD184" s="13">
        <f t="shared" si="299"/>
        <v>8.4048703481543838E-3</v>
      </c>
      <c r="AE184" s="13">
        <f t="shared" si="300"/>
        <v>1.2758791882322944E-2</v>
      </c>
      <c r="AF184" s="13">
        <f t="shared" si="301"/>
        <v>9.6840738496445731E-3</v>
      </c>
      <c r="AG184" s="13">
        <f t="shared" si="302"/>
        <v>4.9002176794550566E-3</v>
      </c>
      <c r="AH184" s="13">
        <f t="shared" si="303"/>
        <v>1.2141969799677856E-2</v>
      </c>
      <c r="AI184" s="13">
        <f t="shared" si="304"/>
        <v>1.6812339478405863E-2</v>
      </c>
      <c r="AJ184" s="13">
        <f t="shared" si="305"/>
        <v>1.1639575925508549E-2</v>
      </c>
      <c r="AK184" s="13">
        <f t="shared" si="306"/>
        <v>5.3722338048071304E-3</v>
      </c>
      <c r="AL184" s="13">
        <f t="shared" si="307"/>
        <v>1.5635488164983567E-4</v>
      </c>
      <c r="AM184" s="13">
        <f t="shared" si="308"/>
        <v>2.3275553455734651E-3</v>
      </c>
      <c r="AN184" s="13">
        <f t="shared" si="309"/>
        <v>3.533284038733707E-3</v>
      </c>
      <c r="AO184" s="13">
        <f t="shared" si="310"/>
        <v>2.6818043493815479E-3</v>
      </c>
      <c r="AP184" s="13">
        <f t="shared" si="311"/>
        <v>1.3570141336913953E-3</v>
      </c>
      <c r="AQ184" s="13">
        <f t="shared" si="312"/>
        <v>5.1499488379797562E-4</v>
      </c>
      <c r="AR184" s="13">
        <f t="shared" si="313"/>
        <v>3.6863594391924959E-3</v>
      </c>
      <c r="AS184" s="13">
        <f t="shared" si="314"/>
        <v>5.1043057554610635E-3</v>
      </c>
      <c r="AT184" s="13">
        <f t="shared" si="315"/>
        <v>3.5338302836443042E-3</v>
      </c>
      <c r="AU184" s="13">
        <f t="shared" si="316"/>
        <v>1.6310355834046968E-3</v>
      </c>
      <c r="AV184" s="13">
        <f t="shared" si="317"/>
        <v>5.6460204526054443E-4</v>
      </c>
      <c r="AW184" s="13">
        <f t="shared" si="318"/>
        <v>9.1290688352823823E-6</v>
      </c>
      <c r="AX184" s="13">
        <f t="shared" si="319"/>
        <v>5.3714033870623892E-4</v>
      </c>
      <c r="AY184" s="13">
        <f t="shared" si="320"/>
        <v>8.1539173232556255E-4</v>
      </c>
      <c r="AZ184" s="13">
        <f t="shared" si="321"/>
        <v>6.1889196289584085E-4</v>
      </c>
      <c r="BA184" s="13">
        <f t="shared" si="322"/>
        <v>3.1316421015997823E-4</v>
      </c>
      <c r="BB184" s="13">
        <f t="shared" si="323"/>
        <v>1.1884766858124689E-4</v>
      </c>
      <c r="BC184" s="13">
        <f t="shared" si="324"/>
        <v>3.608271410064986E-5</v>
      </c>
      <c r="BD184" s="13">
        <f t="shared" si="325"/>
        <v>9.3266346256849774E-4</v>
      </c>
      <c r="BE184" s="13">
        <f t="shared" si="326"/>
        <v>1.2914094673685552E-3</v>
      </c>
      <c r="BF184" s="13">
        <f t="shared" si="327"/>
        <v>8.9407298524179742E-4</v>
      </c>
      <c r="BG184" s="13">
        <f t="shared" si="328"/>
        <v>4.1265842896857544E-4</v>
      </c>
      <c r="BH184" s="13">
        <f t="shared" si="329"/>
        <v>1.4284654201308819E-4</v>
      </c>
      <c r="BI184" s="13">
        <f t="shared" si="330"/>
        <v>3.9558401103981046E-5</v>
      </c>
      <c r="BJ184" s="14">
        <f t="shared" si="331"/>
        <v>0.34616316874213321</v>
      </c>
      <c r="BK184" s="14">
        <f t="shared" si="332"/>
        <v>0.24782246335719499</v>
      </c>
      <c r="BL184" s="14">
        <f t="shared" si="333"/>
        <v>0.37325199180297136</v>
      </c>
      <c r="BM184" s="14">
        <f t="shared" si="334"/>
        <v>0.55307992258382899</v>
      </c>
      <c r="BN184" s="14">
        <f t="shared" si="335"/>
        <v>0.44534559072791763</v>
      </c>
    </row>
    <row r="185" spans="1:66" x14ac:dyDescent="0.25">
      <c r="A185" t="s">
        <v>213</v>
      </c>
      <c r="B185" t="s">
        <v>215</v>
      </c>
      <c r="C185" t="s">
        <v>221</v>
      </c>
      <c r="D185" s="11">
        <v>44201</v>
      </c>
      <c r="E185" s="10">
        <f>VLOOKUP(A185,home!$A$2:$E$405,3,FALSE)</f>
        <v>1.2639</v>
      </c>
      <c r="F185" s="10">
        <f>VLOOKUP(B185,home!$B$2:$E$405,3,FALSE)</f>
        <v>0.87909999999999999</v>
      </c>
      <c r="G185" s="10">
        <f>VLOOKUP(C185,away!$B$2:$E$405,4,FALSE)</f>
        <v>0.70330000000000004</v>
      </c>
      <c r="H185" s="10">
        <f>VLOOKUP(A185,away!$A$2:$E$405,3,FALSE)</f>
        <v>1.1528</v>
      </c>
      <c r="I185" s="10">
        <f>VLOOKUP(C185,away!$B$2:$E$405,3,FALSE)</f>
        <v>0.62649999999999995</v>
      </c>
      <c r="J185" s="10">
        <f>VLOOKUP(B185,home!$B$2:$E$405,4,FALSE)</f>
        <v>1.0602</v>
      </c>
      <c r="K185" s="12">
        <f t="shared" si="280"/>
        <v>0.78143275481700003</v>
      </c>
      <c r="L185" s="12">
        <f t="shared" si="281"/>
        <v>0.76570739784000008</v>
      </c>
      <c r="M185" s="13">
        <f t="shared" si="282"/>
        <v>0.21285583941784922</v>
      </c>
      <c r="N185" s="13">
        <f t="shared" si="283"/>
        <v>0.16633252497517489</v>
      </c>
      <c r="O185" s="13">
        <f t="shared" si="284"/>
        <v>0.16298529091569022</v>
      </c>
      <c r="P185" s="13">
        <f t="shared" si="285"/>
        <v>0.12736204487489797</v>
      </c>
      <c r="Q185" s="13">
        <f t="shared" si="286"/>
        <v>6.4988841603509179E-2</v>
      </c>
      <c r="R185" s="13">
        <f t="shared" si="287"/>
        <v>6.239952149662429E-2</v>
      </c>
      <c r="S185" s="13">
        <f t="shared" si="288"/>
        <v>1.9051732993418755E-2</v>
      </c>
      <c r="T185" s="13">
        <f t="shared" si="289"/>
        <v>4.9762436792858952E-2</v>
      </c>
      <c r="U185" s="13">
        <f t="shared" si="290"/>
        <v>4.8761029982369725E-2</v>
      </c>
      <c r="V185" s="13">
        <f t="shared" si="291"/>
        <v>1.2666202623274933E-3</v>
      </c>
      <c r="W185" s="13">
        <f t="shared" si="292"/>
        <v>1.6928136508865287E-2</v>
      </c>
      <c r="X185" s="13">
        <f t="shared" si="293"/>
        <v>1.2961999356483541E-2</v>
      </c>
      <c r="Y185" s="13">
        <f t="shared" si="294"/>
        <v>4.9625493990283834E-3</v>
      </c>
      <c r="Z185" s="13">
        <f t="shared" si="295"/>
        <v>1.5926591743880444E-2</v>
      </c>
      <c r="AA185" s="13">
        <f t="shared" si="296"/>
        <v>1.2445560461266183E-2</v>
      </c>
      <c r="AB185" s="13">
        <f t="shared" si="297"/>
        <v>4.8626842982443831E-3</v>
      </c>
      <c r="AC185" s="13">
        <f t="shared" si="298"/>
        <v>4.7367547893920265E-5</v>
      </c>
      <c r="AD185" s="13">
        <f t="shared" si="299"/>
        <v>3.3070500865102072E-3</v>
      </c>
      <c r="AE185" s="13">
        <f t="shared" si="300"/>
        <v>2.5322327162682779E-3</v>
      </c>
      <c r="AF185" s="13">
        <f t="shared" si="301"/>
        <v>9.6947466194954922E-4</v>
      </c>
      <c r="AG185" s="13">
        <f t="shared" si="302"/>
        <v>2.4744464022440104E-4</v>
      </c>
      <c r="AH185" s="13">
        <f t="shared" si="303"/>
        <v>3.0487772801666801E-3</v>
      </c>
      <c r="AI185" s="13">
        <f t="shared" si="304"/>
        <v>2.3824144288641293E-3</v>
      </c>
      <c r="AJ185" s="13">
        <f t="shared" si="305"/>
        <v>9.3084833513153316E-4</v>
      </c>
      <c r="AK185" s="13">
        <f t="shared" si="306"/>
        <v>2.4246512627955073E-4</v>
      </c>
      <c r="AL185" s="13">
        <f t="shared" si="307"/>
        <v>1.1336926958600448E-6</v>
      </c>
      <c r="AM185" s="13">
        <f t="shared" si="308"/>
        <v>5.1684745188389399E-4</v>
      </c>
      <c r="AN185" s="13">
        <f t="shared" si="309"/>
        <v>3.9575391746225107E-4</v>
      </c>
      <c r="AO185" s="13">
        <f t="shared" si="310"/>
        <v>1.5151585116250323E-4</v>
      </c>
      <c r="AP185" s="13">
        <f t="shared" si="311"/>
        <v>3.8672269375051031E-5</v>
      </c>
      <c r="AQ185" s="13">
        <f t="shared" si="312"/>
        <v>7.4029106879344614E-6</v>
      </c>
      <c r="AR185" s="13">
        <f t="shared" si="313"/>
        <v>4.6689426355802852E-4</v>
      </c>
      <c r="AS185" s="13">
        <f t="shared" si="314"/>
        <v>3.6484647058040466E-4</v>
      </c>
      <c r="AT185" s="13">
        <f t="shared" si="315"/>
        <v>1.4255149129545257E-4</v>
      </c>
      <c r="AU185" s="13">
        <f t="shared" si="316"/>
        <v>3.7131468182092379E-5</v>
      </c>
      <c r="AV185" s="13">
        <f t="shared" si="317"/>
        <v>7.2539363679830567E-6</v>
      </c>
      <c r="AW185" s="13">
        <f t="shared" si="318"/>
        <v>1.88428808592511E-8</v>
      </c>
      <c r="AX185" s="13">
        <f t="shared" si="319"/>
        <v>6.731358802429634E-5</v>
      </c>
      <c r="AY185" s="13">
        <f t="shared" si="320"/>
        <v>5.1542512325357745E-5</v>
      </c>
      <c r="AZ185" s="13">
        <f t="shared" si="321"/>
        <v>1.9733241495392906E-5</v>
      </c>
      <c r="BA185" s="13">
        <f t="shared" si="322"/>
        <v>5.0366296654618707E-6</v>
      </c>
      <c r="BB185" s="13">
        <f t="shared" si="323"/>
        <v>9.6414614875613966E-7</v>
      </c>
      <c r="BC185" s="13">
        <f t="shared" si="324"/>
        <v>1.4765076774030434E-7</v>
      </c>
      <c r="BD185" s="13">
        <f t="shared" si="325"/>
        <v>5.9584065269240171E-5</v>
      </c>
      <c r="BE185" s="13">
        <f t="shared" si="326"/>
        <v>4.6560940266538276E-5</v>
      </c>
      <c r="BF185" s="13">
        <f t="shared" si="327"/>
        <v>1.8192121909675393E-5</v>
      </c>
      <c r="BG185" s="13">
        <f t="shared" si="328"/>
        <v>4.7386399799481171E-6</v>
      </c>
      <c r="BH185" s="13">
        <f t="shared" si="329"/>
        <v>9.2573212340420745E-7</v>
      </c>
      <c r="BI185" s="13">
        <f t="shared" si="330"/>
        <v>1.4467948068286818E-7</v>
      </c>
      <c r="BJ185" s="14">
        <f t="shared" si="331"/>
        <v>0.32424762090987147</v>
      </c>
      <c r="BK185" s="14">
        <f t="shared" si="332"/>
        <v>0.36063628130140862</v>
      </c>
      <c r="BL185" s="14">
        <f t="shared" si="333"/>
        <v>0.29920741613364998</v>
      </c>
      <c r="BM185" s="14">
        <f t="shared" si="334"/>
        <v>0.20304232313562021</v>
      </c>
      <c r="BN185" s="14">
        <f t="shared" si="335"/>
        <v>0.79692406328374576</v>
      </c>
    </row>
    <row r="186" spans="1:66" x14ac:dyDescent="0.25">
      <c r="A186" t="s">
        <v>213</v>
      </c>
      <c r="B186" t="s">
        <v>314</v>
      </c>
      <c r="C186" t="s">
        <v>219</v>
      </c>
      <c r="D186" s="11">
        <v>44201</v>
      </c>
      <c r="E186" s="10">
        <f>VLOOKUP(A186,home!$A$2:$E$405,3,FALSE)</f>
        <v>1.2639</v>
      </c>
      <c r="F186" s="10">
        <f>VLOOKUP(B186,home!$B$2:$E$405,3,FALSE)</f>
        <v>0.83520000000000005</v>
      </c>
      <c r="G186" s="10">
        <f>VLOOKUP(C186,away!$B$2:$E$405,4,FALSE)</f>
        <v>1.1868000000000001</v>
      </c>
      <c r="H186" s="10">
        <f>VLOOKUP(A186,away!$A$2:$E$405,3,FALSE)</f>
        <v>1.1528</v>
      </c>
      <c r="I186" s="10">
        <f>VLOOKUP(C186,away!$B$2:$E$405,3,FALSE)</f>
        <v>0.53010000000000002</v>
      </c>
      <c r="J186" s="10">
        <f>VLOOKUP(B186,home!$B$2:$E$405,4,FALSE)</f>
        <v>1.3976</v>
      </c>
      <c r="K186" s="12">
        <f t="shared" si="280"/>
        <v>1.2527970935040003</v>
      </c>
      <c r="L186" s="12">
        <f t="shared" si="281"/>
        <v>0.85407235372800006</v>
      </c>
      <c r="M186" s="13">
        <f t="shared" si="282"/>
        <v>0.12161810299310974</v>
      </c>
      <c r="N186" s="13">
        <f t="shared" si="283"/>
        <v>0.15236280594723806</v>
      </c>
      <c r="O186" s="13">
        <f t="shared" si="284"/>
        <v>0.10387065947925957</v>
      </c>
      <c r="P186" s="13">
        <f t="shared" si="285"/>
        <v>0.13012886029596013</v>
      </c>
      <c r="Q186" s="13">
        <f t="shared" si="286"/>
        <v>9.5439840224406935E-2</v>
      </c>
      <c r="R186" s="13">
        <f t="shared" si="287"/>
        <v>4.4356529312365403E-2</v>
      </c>
      <c r="S186" s="13">
        <f t="shared" si="288"/>
        <v>3.4808798742085451E-2</v>
      </c>
      <c r="T186" s="13">
        <f t="shared" si="289"/>
        <v>8.1512528979883481E-2</v>
      </c>
      <c r="U186" s="13">
        <f t="shared" si="290"/>
        <v>5.5569731000456375E-2</v>
      </c>
      <c r="V186" s="13">
        <f t="shared" si="291"/>
        <v>4.1382995870786103E-3</v>
      </c>
      <c r="W186" s="13">
        <f t="shared" si="292"/>
        <v>3.9855584812541048E-2</v>
      </c>
      <c r="X186" s="13">
        <f t="shared" si="293"/>
        <v>3.4039553130052864E-2</v>
      </c>
      <c r="Y186" s="13">
        <f t="shared" si="294"/>
        <v>1.453612063081678E-2</v>
      </c>
      <c r="Z186" s="13">
        <f t="shared" si="295"/>
        <v>1.2627895131005651E-2</v>
      </c>
      <c r="AA186" s="13">
        <f t="shared" si="296"/>
        <v>1.5820190317197197E-2</v>
      </c>
      <c r="AB186" s="13">
        <f t="shared" si="297"/>
        <v>9.9097442240323897E-3</v>
      </c>
      <c r="AC186" s="13">
        <f t="shared" si="298"/>
        <v>2.7674344709823515E-4</v>
      </c>
      <c r="AD186" s="13">
        <f t="shared" si="299"/>
        <v>1.2482740203263407E-2</v>
      </c>
      <c r="AE186" s="13">
        <f t="shared" si="300"/>
        <v>1.0661163306376311E-2</v>
      </c>
      <c r="AF186" s="13">
        <f t="shared" si="301"/>
        <v>4.5527024192777016E-3</v>
      </c>
      <c r="AG186" s="13">
        <f t="shared" si="302"/>
        <v>1.2961124236852224E-3</v>
      </c>
      <c r="AH186" s="13">
        <f t="shared" si="303"/>
        <v>2.6962840292920867E-3</v>
      </c>
      <c r="AI186" s="13">
        <f t="shared" si="304"/>
        <v>3.377896795158381E-3</v>
      </c>
      <c r="AJ186" s="13">
        <f t="shared" si="305"/>
        <v>2.1159096435654488E-3</v>
      </c>
      <c r="AK186" s="13">
        <f t="shared" si="306"/>
        <v>8.8360181719195964E-4</v>
      </c>
      <c r="AL186" s="13">
        <f t="shared" si="307"/>
        <v>1.1844391082899526E-5</v>
      </c>
      <c r="AM186" s="13">
        <f t="shared" si="308"/>
        <v>3.1276681291227816E-3</v>
      </c>
      <c r="AN186" s="13">
        <f t="shared" si="309"/>
        <v>2.6712548807199445E-3</v>
      </c>
      <c r="AO186" s="13">
        <f t="shared" si="310"/>
        <v>1.1407224716919453E-3</v>
      </c>
      <c r="AP186" s="13">
        <f t="shared" si="311"/>
        <v>3.2475317544945396E-4</v>
      </c>
      <c r="AQ186" s="13">
        <f t="shared" si="312"/>
        <v>6.9340677234189311E-5</v>
      </c>
      <c r="AR186" s="13">
        <f t="shared" si="313"/>
        <v>4.6056432944334181E-4</v>
      </c>
      <c r="AS186" s="13">
        <f t="shared" si="314"/>
        <v>5.7699365329823748E-4</v>
      </c>
      <c r="AT186" s="13">
        <f t="shared" si="315"/>
        <v>3.6142798591114341E-4</v>
      </c>
      <c r="AU186" s="13">
        <f t="shared" si="316"/>
        <v>1.5093197675349504E-4</v>
      </c>
      <c r="AV186" s="13">
        <f t="shared" si="317"/>
        <v>4.7271785448398001E-5</v>
      </c>
      <c r="AW186" s="13">
        <f t="shared" si="318"/>
        <v>3.5203483385580341E-7</v>
      </c>
      <c r="AX186" s="13">
        <f t="shared" si="319"/>
        <v>6.530555902683516E-4</v>
      </c>
      <c r="AY186" s="13">
        <f t="shared" si="320"/>
        <v>5.5775672509571943E-4</v>
      </c>
      <c r="AZ186" s="13">
        <f t="shared" si="321"/>
        <v>2.3818229950506108E-4</v>
      </c>
      <c r="BA186" s="13">
        <f t="shared" si="322"/>
        <v>6.7808305718211677E-5</v>
      </c>
      <c r="BB186" s="13">
        <f t="shared" si="323"/>
        <v>1.447829981676521E-5</v>
      </c>
      <c r="BC186" s="13">
        <f t="shared" si="324"/>
        <v>2.4731031204968678E-6</v>
      </c>
      <c r="BD186" s="13">
        <f t="shared" si="325"/>
        <v>6.5559210148472138E-5</v>
      </c>
      <c r="BE186" s="13">
        <f t="shared" si="326"/>
        <v>8.2132387926423859E-5</v>
      </c>
      <c r="BF186" s="13">
        <f t="shared" si="327"/>
        <v>5.1447608438383427E-5</v>
      </c>
      <c r="BG186" s="13">
        <f t="shared" si="328"/>
        <v>2.1484471439779541E-5</v>
      </c>
      <c r="BH186" s="13">
        <f t="shared" si="329"/>
        <v>6.7289208438063817E-6</v>
      </c>
      <c r="BI186" s="13">
        <f t="shared" si="330"/>
        <v>1.6859944951078217E-6</v>
      </c>
      <c r="BJ186" s="14">
        <f t="shared" si="331"/>
        <v>0.4556066457352847</v>
      </c>
      <c r="BK186" s="14">
        <f t="shared" si="332"/>
        <v>0.29154040618151078</v>
      </c>
      <c r="BL186" s="14">
        <f t="shared" si="333"/>
        <v>0.24042677494266543</v>
      </c>
      <c r="BM186" s="14">
        <f t="shared" si="334"/>
        <v>0.35186751904786479</v>
      </c>
      <c r="BN186" s="14">
        <f t="shared" si="335"/>
        <v>0.6477767982523398</v>
      </c>
    </row>
    <row r="187" spans="1:66" x14ac:dyDescent="0.25">
      <c r="A187" t="s">
        <v>213</v>
      </c>
      <c r="B187" t="s">
        <v>223</v>
      </c>
      <c r="C187" t="s">
        <v>216</v>
      </c>
      <c r="D187" s="11">
        <v>44201</v>
      </c>
      <c r="E187" s="10">
        <f>VLOOKUP(A187,home!$A$2:$E$405,3,FALSE)</f>
        <v>1.2639</v>
      </c>
      <c r="F187" s="10">
        <f>VLOOKUP(B187,home!$B$2:$E$405,3,FALSE)</f>
        <v>0.6593</v>
      </c>
      <c r="G187" s="10">
        <f>VLOOKUP(C187,away!$B$2:$E$405,4,FALSE)</f>
        <v>1.5824</v>
      </c>
      <c r="H187" s="10">
        <f>VLOOKUP(A187,away!$A$2:$E$405,3,FALSE)</f>
        <v>1.1528</v>
      </c>
      <c r="I187" s="10">
        <f>VLOOKUP(C187,away!$B$2:$E$405,3,FALSE)</f>
        <v>0.96379999999999999</v>
      </c>
      <c r="J187" s="10">
        <f>VLOOKUP(B187,home!$B$2:$E$405,4,FALSE)</f>
        <v>1.1084000000000001</v>
      </c>
      <c r="K187" s="12">
        <f t="shared" si="280"/>
        <v>1.3185969408480001</v>
      </c>
      <c r="L187" s="12">
        <f t="shared" si="281"/>
        <v>1.2315084805760002</v>
      </c>
      <c r="M187" s="13">
        <f t="shared" si="282"/>
        <v>7.8073434954606946E-2</v>
      </c>
      <c r="N187" s="13">
        <f t="shared" si="283"/>
        <v>0.10294739249264002</v>
      </c>
      <c r="O187" s="13">
        <f t="shared" si="284"/>
        <v>9.6148097254297182E-2</v>
      </c>
      <c r="P187" s="13">
        <f t="shared" si="285"/>
        <v>0.12678058690787225</v>
      </c>
      <c r="Q187" s="13">
        <f t="shared" si="286"/>
        <v>6.7873058404536765E-2</v>
      </c>
      <c r="R187" s="13">
        <f t="shared" si="287"/>
        <v>5.9203598579956523E-2</v>
      </c>
      <c r="S187" s="13">
        <f t="shared" si="288"/>
        <v>5.1468586037138685E-2</v>
      </c>
      <c r="T187" s="13">
        <f t="shared" si="289"/>
        <v>8.3586247027817182E-2</v>
      </c>
      <c r="U187" s="13">
        <f t="shared" si="290"/>
        <v>7.806568397472366E-2</v>
      </c>
      <c r="V187" s="13">
        <f t="shared" si="291"/>
        <v>9.2864387496216696E-3</v>
      </c>
      <c r="W187" s="13">
        <f t="shared" si="292"/>
        <v>2.9832402392739932E-2</v>
      </c>
      <c r="X187" s="13">
        <f t="shared" si="293"/>
        <v>3.6738856542614981E-2</v>
      </c>
      <c r="Y187" s="13">
        <f t="shared" si="294"/>
        <v>2.2622106699447714E-2</v>
      </c>
      <c r="Z187" s="13">
        <f t="shared" si="295"/>
        <v>2.4303244577277897E-2</v>
      </c>
      <c r="AA187" s="13">
        <f t="shared" si="296"/>
        <v>3.2046183952279379E-2</v>
      </c>
      <c r="AB187" s="13">
        <f t="shared" si="297"/>
        <v>2.1128000062663931E-2</v>
      </c>
      <c r="AC187" s="13">
        <f t="shared" si="298"/>
        <v>9.4249420084882747E-4</v>
      </c>
      <c r="AD187" s="13">
        <f t="shared" si="299"/>
        <v>9.8342286333033598E-3</v>
      </c>
      <c r="AE187" s="13">
        <f t="shared" si="300"/>
        <v>1.2110935961836416E-2</v>
      </c>
      <c r="AF187" s="13">
        <f t="shared" si="301"/>
        <v>7.4573601723572028E-3</v>
      </c>
      <c r="AG187" s="13">
        <f t="shared" si="302"/>
        <v>3.0612674316558655E-3</v>
      </c>
      <c r="AH187" s="13">
        <f t="shared" si="303"/>
        <v>7.4824129506076056E-3</v>
      </c>
      <c r="AI187" s="13">
        <f t="shared" si="304"/>
        <v>9.8662868268326459E-3</v>
      </c>
      <c r="AJ187" s="13">
        <f t="shared" si="305"/>
        <v>6.5048278136952244E-3</v>
      </c>
      <c r="AK187" s="13">
        <f t="shared" si="306"/>
        <v>2.8590820186271686E-3</v>
      </c>
      <c r="AL187" s="13">
        <f t="shared" si="307"/>
        <v>6.1219270298714805E-5</v>
      </c>
      <c r="AM187" s="13">
        <f t="shared" si="308"/>
        <v>2.593476758294723E-3</v>
      </c>
      <c r="AN187" s="13">
        <f t="shared" si="309"/>
        <v>3.1938886220167048E-3</v>
      </c>
      <c r="AO187" s="13">
        <f t="shared" si="310"/>
        <v>1.9666504620143837E-3</v>
      </c>
      <c r="AP187" s="13">
        <f t="shared" si="311"/>
        <v>8.0731557409980748E-4</v>
      </c>
      <c r="AQ187" s="13">
        <f t="shared" si="312"/>
        <v>2.4855399400124881E-4</v>
      </c>
      <c r="AR187" s="13">
        <f t="shared" si="313"/>
        <v>1.8429310007689905E-3</v>
      </c>
      <c r="AS187" s="13">
        <f t="shared" si="314"/>
        <v>2.4300831798079337E-3</v>
      </c>
      <c r="AT187" s="13">
        <f t="shared" si="315"/>
        <v>1.6021501234504611E-3</v>
      </c>
      <c r="AU187" s="13">
        <f t="shared" si="316"/>
        <v>7.0419675052034111E-4</v>
      </c>
      <c r="AV187" s="13">
        <f t="shared" si="317"/>
        <v>2.3213792024780606E-4</v>
      </c>
      <c r="AW187" s="13">
        <f t="shared" si="318"/>
        <v>2.7614368671179489E-6</v>
      </c>
      <c r="AX187" s="13">
        <f t="shared" si="319"/>
        <v>5.6995841994130088E-4</v>
      </c>
      <c r="AY187" s="13">
        <f t="shared" si="320"/>
        <v>7.0190862773340931E-4</v>
      </c>
      <c r="AZ187" s="13">
        <f t="shared" si="321"/>
        <v>4.3220321382157816E-4</v>
      </c>
      <c r="BA187" s="13">
        <f t="shared" si="322"/>
        <v>1.774206410511586E-4</v>
      </c>
      <c r="BB187" s="13">
        <f t="shared" si="323"/>
        <v>5.4623756020933067E-5</v>
      </c>
      <c r="BC187" s="13">
        <f t="shared" si="324"/>
        <v>1.3453923756138676E-5</v>
      </c>
      <c r="BD187" s="13">
        <f t="shared" si="325"/>
        <v>3.7826419276057113E-4</v>
      </c>
      <c r="BE187" s="13">
        <f t="shared" si="326"/>
        <v>4.9877800740642721E-4</v>
      </c>
      <c r="BF187" s="13">
        <f t="shared" si="327"/>
        <v>3.2884357736418808E-4</v>
      </c>
      <c r="BG187" s="13">
        <f t="shared" si="328"/>
        <v>1.4453737837664363E-4</v>
      </c>
      <c r="BH187" s="13">
        <f t="shared" si="329"/>
        <v>4.764663624140806E-5</v>
      </c>
      <c r="BI187" s="13">
        <f t="shared" si="330"/>
        <v>1.256534175792362E-5</v>
      </c>
      <c r="BJ187" s="14">
        <f t="shared" si="331"/>
        <v>0.38682330975170082</v>
      </c>
      <c r="BK187" s="14">
        <f t="shared" si="332"/>
        <v>0.26731466874812049</v>
      </c>
      <c r="BL187" s="14">
        <f t="shared" si="333"/>
        <v>0.32152630754238593</v>
      </c>
      <c r="BM187" s="14">
        <f t="shared" si="334"/>
        <v>0.46824221483470918</v>
      </c>
      <c r="BN187" s="14">
        <f t="shared" si="335"/>
        <v>0.53102616859390972</v>
      </c>
    </row>
    <row r="188" spans="1:66" x14ac:dyDescent="0.25">
      <c r="A188" t="s">
        <v>340</v>
      </c>
      <c r="B188" t="s">
        <v>377</v>
      </c>
      <c r="C188" t="s">
        <v>341</v>
      </c>
      <c r="D188" s="11">
        <v>44201</v>
      </c>
      <c r="E188" s="10">
        <f>VLOOKUP(A188,home!$A$2:$E$405,3,FALSE)</f>
        <v>1.3524</v>
      </c>
      <c r="F188" s="10">
        <f>VLOOKUP(B188,home!$B$2:$E$405,3,FALSE)</f>
        <v>0.47849999999999998</v>
      </c>
      <c r="G188" s="10">
        <f>VLOOKUP(C188,away!$B$2:$E$405,4,FALSE)</f>
        <v>1.3484</v>
      </c>
      <c r="H188" s="10">
        <f>VLOOKUP(A188,away!$A$2:$E$405,3,FALSE)</f>
        <v>1.1317999999999999</v>
      </c>
      <c r="I188" s="10">
        <f>VLOOKUP(C188,away!$B$2:$E$405,3,FALSE)</f>
        <v>0.67569999999999997</v>
      </c>
      <c r="J188" s="10">
        <f>VLOOKUP(B188,home!$B$2:$E$405,4,FALSE)</f>
        <v>0.98750000000000004</v>
      </c>
      <c r="K188" s="12">
        <f t="shared" si="280"/>
        <v>0.87258119256</v>
      </c>
      <c r="L188" s="12">
        <f t="shared" si="281"/>
        <v>0.75519779424999989</v>
      </c>
      <c r="M188" s="13">
        <f t="shared" si="282"/>
        <v>0.19636521990378156</v>
      </c>
      <c r="N188" s="13">
        <f t="shared" si="283"/>
        <v>0.17134459776094835</v>
      </c>
      <c r="O188" s="13">
        <f t="shared" si="284"/>
        <v>0.148294580938752</v>
      </c>
      <c r="P188" s="13">
        <f t="shared" si="285"/>
        <v>0.12939906228572168</v>
      </c>
      <c r="Q188" s="13">
        <f t="shared" si="286"/>
        <v>7.4756036726480915E-2</v>
      </c>
      <c r="R188" s="13">
        <f t="shared" si="287"/>
        <v>5.5995870212086796E-2</v>
      </c>
      <c r="S188" s="13">
        <f t="shared" si="288"/>
        <v>2.1317570047064152E-2</v>
      </c>
      <c r="T188" s="13">
        <f t="shared" si="289"/>
        <v>5.6455594042710368E-2</v>
      </c>
      <c r="U188" s="13">
        <f t="shared" si="290"/>
        <v>4.8860943208097675E-2</v>
      </c>
      <c r="V188" s="13">
        <f t="shared" si="291"/>
        <v>1.560852089597771E-3</v>
      </c>
      <c r="W188" s="13">
        <f t="shared" si="292"/>
        <v>2.174357055928396E-2</v>
      </c>
      <c r="X188" s="13">
        <f t="shared" si="293"/>
        <v>1.6420696525490483E-2</v>
      </c>
      <c r="Y188" s="13">
        <f t="shared" si="294"/>
        <v>6.2004368980495246E-3</v>
      </c>
      <c r="Z188" s="13">
        <f t="shared" si="295"/>
        <v>1.4095985890425742E-2</v>
      </c>
      <c r="AA188" s="13">
        <f t="shared" si="296"/>
        <v>1.2299892178576627E-2</v>
      </c>
      <c r="AB188" s="13">
        <f t="shared" si="297"/>
        <v>5.3663272927709053E-3</v>
      </c>
      <c r="AC188" s="13">
        <f t="shared" si="298"/>
        <v>6.4284804629489254E-5</v>
      </c>
      <c r="AD188" s="13">
        <f t="shared" si="299"/>
        <v>4.743257682283124E-3</v>
      </c>
      <c r="AE188" s="13">
        <f t="shared" si="300"/>
        <v>3.582097739219582E-3</v>
      </c>
      <c r="AF188" s="13">
        <f t="shared" si="301"/>
        <v>1.3525961557232697E-3</v>
      </c>
      <c r="AG188" s="13">
        <f t="shared" si="302"/>
        <v>3.4049254443774762E-4</v>
      </c>
      <c r="AH188" s="13">
        <f t="shared" si="303"/>
        <v>2.66131436305716E-3</v>
      </c>
      <c r="AI188" s="13">
        <f t="shared" si="304"/>
        <v>2.3222128606934732E-3</v>
      </c>
      <c r="AJ188" s="13">
        <f t="shared" si="305"/>
        <v>1.0131596336810402E-3</v>
      </c>
      <c r="AK188" s="13">
        <f t="shared" si="306"/>
        <v>2.946880138036849E-4</v>
      </c>
      <c r="AL188" s="13">
        <f t="shared" si="307"/>
        <v>1.6944738874537412E-6</v>
      </c>
      <c r="AM188" s="13">
        <f t="shared" si="308"/>
        <v>8.2777548900519842E-4</v>
      </c>
      <c r="AN188" s="13">
        <f t="shared" si="309"/>
        <v>6.2513422343094091E-4</v>
      </c>
      <c r="AO188" s="13">
        <f t="shared" si="310"/>
        <v>2.3604999332261657E-4</v>
      </c>
      <c r="AP188" s="13">
        <f t="shared" si="311"/>
        <v>5.942147809665575E-5</v>
      </c>
      <c r="AQ188" s="13">
        <f t="shared" si="312"/>
        <v>1.1218742297417274E-5</v>
      </c>
      <c r="AR188" s="13">
        <f t="shared" si="313"/>
        <v>4.0196374735732232E-4</v>
      </c>
      <c r="AS188" s="13">
        <f t="shared" si="314"/>
        <v>3.507460060349388E-4</v>
      </c>
      <c r="AT188" s="13">
        <f t="shared" si="315"/>
        <v>1.5302718411581195E-4</v>
      </c>
      <c r="AU188" s="13">
        <f t="shared" si="316"/>
        <v>4.4509547603291295E-5</v>
      </c>
      <c r="AV188" s="13">
        <f t="shared" si="317"/>
        <v>9.7095485319964986E-6</v>
      </c>
      <c r="AW188" s="13">
        <f t="shared" si="318"/>
        <v>3.1016939338792879E-8</v>
      </c>
      <c r="AX188" s="13">
        <f t="shared" si="319"/>
        <v>1.2038355389468214E-4</v>
      </c>
      <c r="AY188" s="13">
        <f t="shared" si="320"/>
        <v>9.0913394365239942E-5</v>
      </c>
      <c r="AZ188" s="13">
        <f t="shared" si="321"/>
        <v>3.4328797446204787E-5</v>
      </c>
      <c r="BA188" s="13">
        <f t="shared" si="322"/>
        <v>8.6416773702096284E-6</v>
      </c>
      <c r="BB188" s="13">
        <f t="shared" si="323"/>
        <v>1.6315439221506125E-6</v>
      </c>
      <c r="BC188" s="13">
        <f t="shared" si="324"/>
        <v>2.4642767424602733E-7</v>
      </c>
      <c r="BD188" s="13">
        <f t="shared" si="325"/>
        <v>5.0593689228785645E-5</v>
      </c>
      <c r="BE188" s="13">
        <f t="shared" si="326"/>
        <v>4.4147101683263801E-5</v>
      </c>
      <c r="BF188" s="13">
        <f t="shared" si="327"/>
        <v>1.9260965317424958E-5</v>
      </c>
      <c r="BG188" s="13">
        <f t="shared" si="328"/>
        <v>5.6022520288451565E-6</v>
      </c>
      <c r="BH188" s="13">
        <f t="shared" si="329"/>
        <v>1.2221049390878459E-6</v>
      </c>
      <c r="BI188" s="13">
        <f t="shared" si="330"/>
        <v>2.1327715703654788E-7</v>
      </c>
      <c r="BJ188" s="14">
        <f t="shared" si="331"/>
        <v>0.35895512195545287</v>
      </c>
      <c r="BK188" s="14">
        <f t="shared" si="332"/>
        <v>0.34879959699904739</v>
      </c>
      <c r="BL188" s="14">
        <f t="shared" si="333"/>
        <v>0.27818998412551715</v>
      </c>
      <c r="BM188" s="14">
        <f t="shared" si="334"/>
        <v>0.22379443876524596</v>
      </c>
      <c r="BN188" s="14">
        <f t="shared" si="335"/>
        <v>0.77615536782777128</v>
      </c>
    </row>
    <row r="189" spans="1:66" s="10" customFormat="1" x14ac:dyDescent="0.25">
      <c r="A189" t="s">
        <v>340</v>
      </c>
      <c r="B189" t="s">
        <v>378</v>
      </c>
      <c r="C189" t="s">
        <v>353</v>
      </c>
      <c r="D189" s="11">
        <v>44201</v>
      </c>
      <c r="E189" s="10">
        <f>VLOOKUP(A189,home!$A$2:$E$405,3,FALSE)</f>
        <v>1.3524</v>
      </c>
      <c r="F189" s="10">
        <f>VLOOKUP(B189,home!$B$2:$E$405,3,FALSE)</f>
        <v>0.69589999999999996</v>
      </c>
      <c r="G189" s="10">
        <f>VLOOKUP(C189,away!$B$2:$E$405,4,FALSE)</f>
        <v>0.53400000000000003</v>
      </c>
      <c r="H189" s="10">
        <f>VLOOKUP(A189,away!$A$2:$E$405,3,FALSE)</f>
        <v>1.1317999999999999</v>
      </c>
      <c r="I189" s="10">
        <f>VLOOKUP(C189,away!$B$2:$E$405,3,FALSE)</f>
        <v>1.1780999999999999</v>
      </c>
      <c r="J189" s="10">
        <f>VLOOKUP(B189,home!$B$2:$E$405,4,FALSE)</f>
        <v>1.0913999999999999</v>
      </c>
      <c r="K189" s="12">
        <f t="shared" si="280"/>
        <v>0.50256617544000004</v>
      </c>
      <c r="L189" s="12">
        <f t="shared" si="281"/>
        <v>1.4552439252119995</v>
      </c>
      <c r="M189" s="13">
        <f t="shared" si="282"/>
        <v>0.1411672246863527</v>
      </c>
      <c r="N189" s="13">
        <f t="shared" si="283"/>
        <v>7.0945872208099447E-2</v>
      </c>
      <c r="O189" s="13">
        <f t="shared" si="284"/>
        <v>0.20543274616385218</v>
      </c>
      <c r="P189" s="13">
        <f t="shared" si="285"/>
        <v>0.10324354954970354</v>
      </c>
      <c r="Q189" s="13">
        <f t="shared" si="286"/>
        <v>1.7827497829439765E-2</v>
      </c>
      <c r="R189" s="13">
        <f t="shared" si="287"/>
        <v>0.14947737794728233</v>
      </c>
      <c r="S189" s="13">
        <f t="shared" si="288"/>
        <v>1.8876957004901308E-2</v>
      </c>
      <c r="T189" s="13">
        <f t="shared" si="289"/>
        <v>2.5943357918022318E-2</v>
      </c>
      <c r="U189" s="13">
        <f t="shared" si="290"/>
        <v>7.5122274149765092E-2</v>
      </c>
      <c r="V189" s="13">
        <f t="shared" si="291"/>
        <v>1.5339758693306213E-3</v>
      </c>
      <c r="W189" s="13">
        <f t="shared" si="292"/>
        <v>2.9864991339354813E-3</v>
      </c>
      <c r="X189" s="13">
        <f t="shared" si="293"/>
        <v>4.3460847223105057E-3</v>
      </c>
      <c r="Y189" s="13">
        <f t="shared" si="294"/>
        <v>3.162306695299523E-3</v>
      </c>
      <c r="Z189" s="13">
        <f t="shared" si="295"/>
        <v>7.2508682071466893E-2</v>
      </c>
      <c r="AA189" s="13">
        <f t="shared" si="296"/>
        <v>3.6440411034852023E-2</v>
      </c>
      <c r="AB189" s="13">
        <f t="shared" si="297"/>
        <v>9.1568590026235765E-3</v>
      </c>
      <c r="AC189" s="13">
        <f t="shared" si="298"/>
        <v>7.0117689333147766E-5</v>
      </c>
      <c r="AD189" s="13">
        <f t="shared" si="299"/>
        <v>3.7522836192420682E-4</v>
      </c>
      <c r="AE189" s="13">
        <f t="shared" si="300"/>
        <v>5.4604879425745141E-4</v>
      </c>
      <c r="AF189" s="13">
        <f t="shared" si="301"/>
        <v>3.9731709535624672E-4</v>
      </c>
      <c r="AG189" s="13">
        <f t="shared" si="302"/>
        <v>1.927310964666849E-4</v>
      </c>
      <c r="AH189" s="13">
        <f t="shared" si="303"/>
        <v>2.6379454777407604E-2</v>
      </c>
      <c r="AI189" s="13">
        <f t="shared" si="304"/>
        <v>1.3257421697674179E-2</v>
      </c>
      <c r="AJ189" s="13">
        <f t="shared" si="305"/>
        <v>3.3313658593976917E-3</v>
      </c>
      <c r="AK189" s="13">
        <f t="shared" si="306"/>
        <v>5.5807726631629554E-4</v>
      </c>
      <c r="AL189" s="13">
        <f t="shared" si="307"/>
        <v>2.0512407604702053E-6</v>
      </c>
      <c r="AM189" s="13">
        <f t="shared" si="308"/>
        <v>3.7715416553772968E-5</v>
      </c>
      <c r="AN189" s="13">
        <f t="shared" si="309"/>
        <v>5.4885130826718193E-5</v>
      </c>
      <c r="AO189" s="13">
        <f t="shared" si="310"/>
        <v>3.9935626610023766E-5</v>
      </c>
      <c r="AP189" s="13">
        <f t="shared" si="311"/>
        <v>1.9372026007923917E-5</v>
      </c>
      <c r="AQ189" s="13">
        <f t="shared" si="312"/>
        <v>7.047755791770035E-6</v>
      </c>
      <c r="AR189" s="13">
        <f t="shared" si="313"/>
        <v>7.6777082630454128E-3</v>
      </c>
      <c r="AS189" s="13">
        <f t="shared" si="314"/>
        <v>3.8585564779028193E-3</v>
      </c>
      <c r="AT189" s="13">
        <f t="shared" si="315"/>
        <v>9.6958998590942829E-4</v>
      </c>
      <c r="AU189" s="13">
        <f t="shared" si="316"/>
        <v>1.6242771032114162E-4</v>
      </c>
      <c r="AV189" s="13">
        <f t="shared" si="317"/>
        <v>2.0407668290393093E-5</v>
      </c>
      <c r="AW189" s="13">
        <f t="shared" si="318"/>
        <v>4.1671889011715397E-8</v>
      </c>
      <c r="AX189" s="13">
        <f t="shared" si="319"/>
        <v>3.1590821087593556E-6</v>
      </c>
      <c r="AY189" s="13">
        <f t="shared" si="320"/>
        <v>4.5972350480179646E-6</v>
      </c>
      <c r="AZ189" s="13">
        <f t="shared" si="321"/>
        <v>3.34504918819992E-6</v>
      </c>
      <c r="BA189" s="13">
        <f t="shared" si="322"/>
        <v>1.6226208368877546E-6</v>
      </c>
      <c r="BB189" s="13">
        <f t="shared" si="323"/>
        <v>5.9032727895082883E-7</v>
      </c>
      <c r="BC189" s="13">
        <f t="shared" si="324"/>
        <v>1.7181403731602456E-7</v>
      </c>
      <c r="BD189" s="13">
        <f t="shared" si="325"/>
        <v>1.8621563848911337E-3</v>
      </c>
      <c r="BE189" s="13">
        <f t="shared" si="326"/>
        <v>9.3585681242591386E-4</v>
      </c>
      <c r="BF189" s="13">
        <f t="shared" si="327"/>
        <v>2.3516498949018047E-4</v>
      </c>
      <c r="BG189" s="13">
        <f t="shared" si="328"/>
        <v>3.9395323121822598E-5</v>
      </c>
      <c r="BH189" s="13">
        <f t="shared" si="329"/>
        <v>4.9496892178893469E-6</v>
      </c>
      <c r="BI189" s="13">
        <f t="shared" si="330"/>
        <v>4.9750927597025112E-7</v>
      </c>
      <c r="BJ189" s="14">
        <f t="shared" si="331"/>
        <v>0.12689538593940006</v>
      </c>
      <c r="BK189" s="14">
        <f t="shared" si="332"/>
        <v>0.26489847327542981</v>
      </c>
      <c r="BL189" s="14">
        <f t="shared" si="333"/>
        <v>0.53492269871306308</v>
      </c>
      <c r="BM189" s="14">
        <f t="shared" si="334"/>
        <v>0.31112641605147068</v>
      </c>
      <c r="BN189" s="14">
        <f t="shared" si="335"/>
        <v>0.68809426838472987</v>
      </c>
    </row>
    <row r="190" spans="1:66" x14ac:dyDescent="0.25">
      <c r="A190" t="s">
        <v>340</v>
      </c>
      <c r="B190" t="s">
        <v>390</v>
      </c>
      <c r="C190" t="s">
        <v>418</v>
      </c>
      <c r="D190" s="11">
        <v>44201</v>
      </c>
      <c r="E190" s="10">
        <f>VLOOKUP(A190,home!$A$2:$E$405,3,FALSE)</f>
        <v>1.3524</v>
      </c>
      <c r="F190" s="10">
        <f>VLOOKUP(B190,home!$B$2:$E$405,3,FALSE)</f>
        <v>0.69589999999999996</v>
      </c>
      <c r="G190" s="10">
        <f>VLOOKUP(C190,away!$B$2:$E$405,4,FALSE)</f>
        <v>0.65239999999999998</v>
      </c>
      <c r="H190" s="10">
        <f>VLOOKUP(A190,away!$A$2:$E$405,3,FALSE)</f>
        <v>1.1317999999999999</v>
      </c>
      <c r="I190" s="10">
        <f>VLOOKUP(C190,away!$B$2:$E$405,3,FALSE)</f>
        <v>1.1954</v>
      </c>
      <c r="J190" s="10">
        <f>VLOOKUP(B190,home!$B$2:$E$405,4,FALSE)</f>
        <v>1.0913999999999999</v>
      </c>
      <c r="K190" s="12">
        <f t="shared" si="280"/>
        <v>0.61399657838400001</v>
      </c>
      <c r="L190" s="12">
        <f t="shared" si="281"/>
        <v>1.4766136900079998</v>
      </c>
      <c r="M190" s="13">
        <f t="shared" si="282"/>
        <v>0.1236116764955299</v>
      </c>
      <c r="N190" s="13">
        <f t="shared" si="283"/>
        <v>7.5897146416565267E-2</v>
      </c>
      <c r="O190" s="13">
        <f t="shared" si="284"/>
        <v>0.18252669375813954</v>
      </c>
      <c r="P190" s="13">
        <f t="shared" si="285"/>
        <v>0.11207076543124188</v>
      </c>
      <c r="Q190" s="13">
        <f t="shared" si="286"/>
        <v>2.3300294104440272E-2</v>
      </c>
      <c r="R190" s="13">
        <f t="shared" si="287"/>
        <v>0.13476070739758333</v>
      </c>
      <c r="S190" s="13">
        <f t="shared" si="288"/>
        <v>2.5401840708791455E-2</v>
      </c>
      <c r="T190" s="13">
        <f t="shared" si="289"/>
        <v>3.4405533255829186E-2</v>
      </c>
      <c r="U190" s="13">
        <f t="shared" si="290"/>
        <v>8.2742613242723556E-2</v>
      </c>
      <c r="V190" s="13">
        <f t="shared" si="291"/>
        <v>2.5589129983558589E-3</v>
      </c>
      <c r="W190" s="13">
        <f t="shared" si="292"/>
        <v>4.7687669518224046E-3</v>
      </c>
      <c r="X190" s="13">
        <f t="shared" si="293"/>
        <v>7.0416265655186818E-3</v>
      </c>
      <c r="Y190" s="13">
        <f t="shared" si="294"/>
        <v>5.1988810932844512E-3</v>
      </c>
      <c r="Z190" s="13">
        <f t="shared" si="295"/>
        <v>6.6329835139477947E-2</v>
      </c>
      <c r="AA190" s="13">
        <f t="shared" si="296"/>
        <v>4.0726291820414269E-2</v>
      </c>
      <c r="AB190" s="13">
        <f t="shared" si="297"/>
        <v>1.2502901914001323E-2</v>
      </c>
      <c r="AC190" s="13">
        <f t="shared" si="298"/>
        <v>1.4500012586192966E-4</v>
      </c>
      <c r="AD190" s="13">
        <f t="shared" si="299"/>
        <v>7.3200164788241354E-4</v>
      </c>
      <c r="AE190" s="13">
        <f t="shared" si="300"/>
        <v>1.0808836543715872E-3</v>
      </c>
      <c r="AF190" s="13">
        <f t="shared" si="301"/>
        <v>7.980238006754807E-4</v>
      </c>
      <c r="AG190" s="13">
        <f t="shared" si="302"/>
        <v>3.9279095634320998E-4</v>
      </c>
      <c r="AH190" s="13">
        <f t="shared" si="303"/>
        <v>2.4485885655731718E-2</v>
      </c>
      <c r="AI190" s="13">
        <f t="shared" si="304"/>
        <v>1.5034250011321141E-2</v>
      </c>
      <c r="AJ190" s="13">
        <f t="shared" si="305"/>
        <v>4.6154890327603964E-3</v>
      </c>
      <c r="AK190" s="13">
        <f t="shared" si="306"/>
        <v>9.4463149122792035E-4</v>
      </c>
      <c r="AL190" s="13">
        <f t="shared" si="307"/>
        <v>5.2584919333443434E-6</v>
      </c>
      <c r="AM190" s="13">
        <f t="shared" si="308"/>
        <v>8.9889301434250329E-5</v>
      </c>
      <c r="AN190" s="13">
        <f t="shared" si="309"/>
        <v>1.3273177308306976E-4</v>
      </c>
      <c r="AO190" s="13">
        <f t="shared" si="310"/>
        <v>9.7996776616748112E-5</v>
      </c>
      <c r="AP190" s="13">
        <f t="shared" si="311"/>
        <v>4.8234460642982023E-5</v>
      </c>
      <c r="AQ190" s="13">
        <f t="shared" si="312"/>
        <v>1.780591622889484E-5</v>
      </c>
      <c r="AR190" s="13">
        <f t="shared" si="313"/>
        <v>7.2312387942447872E-3</v>
      </c>
      <c r="AS190" s="13">
        <f t="shared" si="314"/>
        <v>4.4399558771439406E-3</v>
      </c>
      <c r="AT190" s="13">
        <f t="shared" si="315"/>
        <v>1.3630588583711555E-3</v>
      </c>
      <c r="AU190" s="13">
        <f t="shared" si="316"/>
        <v>2.7897115839196359E-4</v>
      </c>
      <c r="AV190" s="13">
        <f t="shared" si="317"/>
        <v>4.2821834180121641E-5</v>
      </c>
      <c r="AW190" s="13">
        <f t="shared" si="318"/>
        <v>1.3243157763885208E-7</v>
      </c>
      <c r="AX190" s="13">
        <f t="shared" si="319"/>
        <v>9.1986205856596082E-6</v>
      </c>
      <c r="AY190" s="13">
        <f t="shared" si="320"/>
        <v>1.3582809085974381E-5</v>
      </c>
      <c r="AZ190" s="13">
        <f t="shared" si="321"/>
        <v>1.0028280922557412E-5</v>
      </c>
      <c r="BA190" s="13">
        <f t="shared" si="322"/>
        <v>4.9359656324981093E-6</v>
      </c>
      <c r="BB190" s="13">
        <f t="shared" si="323"/>
        <v>1.8221286065889267E-6</v>
      </c>
      <c r="BC190" s="13">
        <f t="shared" si="324"/>
        <v>5.3811600908888153E-7</v>
      </c>
      <c r="BD190" s="13">
        <f t="shared" si="325"/>
        <v>1.7796243665498008E-3</v>
      </c>
      <c r="BE190" s="13">
        <f t="shared" si="326"/>
        <v>1.0926832718703709E-3</v>
      </c>
      <c r="BF190" s="13">
        <f t="shared" si="327"/>
        <v>3.3545189509292091E-4</v>
      </c>
      <c r="BG190" s="13">
        <f t="shared" si="328"/>
        <v>6.8655438599827314E-5</v>
      </c>
      <c r="BH190" s="13">
        <f t="shared" si="329"/>
        <v>1.0538551096936694E-5</v>
      </c>
      <c r="BI190" s="13">
        <f t="shared" si="330"/>
        <v>1.2941268629288166E-6</v>
      </c>
      <c r="BJ190" s="14">
        <f t="shared" si="331"/>
        <v>0.15404271259558128</v>
      </c>
      <c r="BK190" s="14">
        <f t="shared" si="332"/>
        <v>0.26380703706080039</v>
      </c>
      <c r="BL190" s="14">
        <f t="shared" si="333"/>
        <v>0.51498375849630784</v>
      </c>
      <c r="BM190" s="14">
        <f t="shared" si="334"/>
        <v>0.34698260931115937</v>
      </c>
      <c r="BN190" s="14">
        <f t="shared" si="335"/>
        <v>0.65216728360350018</v>
      </c>
    </row>
    <row r="191" spans="1:66" x14ac:dyDescent="0.25">
      <c r="A191" t="s">
        <v>340</v>
      </c>
      <c r="B191" t="s">
        <v>413</v>
      </c>
      <c r="C191" t="s">
        <v>405</v>
      </c>
      <c r="D191" s="11">
        <v>44201</v>
      </c>
      <c r="E191" s="10">
        <f>VLOOKUP(A191,home!$A$2:$E$405,3,FALSE)</f>
        <v>1.3524</v>
      </c>
      <c r="F191" s="10">
        <f>VLOOKUP(B191,home!$B$2:$E$405,3,FALSE)</f>
        <v>1.2735000000000001</v>
      </c>
      <c r="G191" s="10">
        <f>VLOOKUP(C191,away!$B$2:$E$405,4,FALSE)</f>
        <v>0.94479999999999997</v>
      </c>
      <c r="H191" s="10">
        <f>VLOOKUP(A191,away!$A$2:$E$405,3,FALSE)</f>
        <v>1.1317999999999999</v>
      </c>
      <c r="I191" s="10">
        <f>VLOOKUP(C191,away!$B$2:$E$405,3,FALSE)</f>
        <v>0.73629999999999995</v>
      </c>
      <c r="J191" s="10">
        <f>VLOOKUP(B191,home!$B$2:$E$405,4,FALSE)</f>
        <v>0.58899999999999997</v>
      </c>
      <c r="K191" s="12">
        <f t="shared" si="280"/>
        <v>1.6272114667200002</v>
      </c>
      <c r="L191" s="12">
        <f t="shared" si="281"/>
        <v>0.49083981625999989</v>
      </c>
      <c r="M191" s="13">
        <f t="shared" si="282"/>
        <v>0.12026576424692752</v>
      </c>
      <c r="N191" s="13">
        <f t="shared" si="283"/>
        <v>0.19569783063644466</v>
      </c>
      <c r="O191" s="13">
        <f t="shared" si="284"/>
        <v>5.9031225625330364E-2</v>
      </c>
      <c r="P191" s="13">
        <f t="shared" si="285"/>
        <v>9.6056287232073073E-2</v>
      </c>
      <c r="Q191" s="13">
        <f t="shared" si="286"/>
        <v>0.15922087701192567</v>
      </c>
      <c r="R191" s="13">
        <f t="shared" si="287"/>
        <v>1.4487437969769876E-2</v>
      </c>
      <c r="S191" s="13">
        <f t="shared" si="288"/>
        <v>1.9180043411743938E-2</v>
      </c>
      <c r="T191" s="13">
        <f t="shared" si="289"/>
        <v>7.8151946017289628E-2</v>
      </c>
      <c r="U191" s="13">
        <f t="shared" si="290"/>
        <v>2.3574125187804263E-2</v>
      </c>
      <c r="V191" s="13">
        <f t="shared" si="291"/>
        <v>1.7021226749297947E-3</v>
      </c>
      <c r="W191" s="13">
        <f t="shared" si="292"/>
        <v>8.6362012271673422E-2</v>
      </c>
      <c r="X191" s="13">
        <f t="shared" si="293"/>
        <v>4.2389914235272039E-2</v>
      </c>
      <c r="Y191" s="13">
        <f t="shared" si="294"/>
        <v>1.0403328857259041E-2</v>
      </c>
      <c r="Z191" s="13">
        <f t="shared" si="295"/>
        <v>2.3703371303866651E-3</v>
      </c>
      <c r="AA191" s="13">
        <f t="shared" si="296"/>
        <v>3.8570397585573611E-3</v>
      </c>
      <c r="AB191" s="13">
        <f t="shared" si="297"/>
        <v>3.1381096613597396E-3</v>
      </c>
      <c r="AC191" s="13">
        <f t="shared" si="298"/>
        <v>8.4967855145161336E-5</v>
      </c>
      <c r="AD191" s="13">
        <f t="shared" si="299"/>
        <v>3.5132314164370113E-2</v>
      </c>
      <c r="AE191" s="13">
        <f t="shared" si="300"/>
        <v>1.7244338629228018E-2</v>
      </c>
      <c r="AF191" s="13">
        <f t="shared" si="301"/>
        <v>4.2321040021477494E-3</v>
      </c>
      <c r="AG191" s="13">
        <f t="shared" si="302"/>
        <v>6.9242838360247078E-4</v>
      </c>
      <c r="AH191" s="13">
        <f t="shared" si="303"/>
        <v>2.908639603883114E-4</v>
      </c>
      <c r="AI191" s="13">
        <f t="shared" si="304"/>
        <v>4.7329717159945222E-4</v>
      </c>
      <c r="AJ191" s="13">
        <f t="shared" si="305"/>
        <v>3.8507729239638613E-4</v>
      </c>
      <c r="AK191" s="13">
        <f t="shared" si="306"/>
        <v>2.0886739525362991E-4</v>
      </c>
      <c r="AL191" s="13">
        <f t="shared" si="307"/>
        <v>2.7145536389090226E-6</v>
      </c>
      <c r="AM191" s="13">
        <f t="shared" si="308"/>
        <v>1.1433540892134497E-2</v>
      </c>
      <c r="AN191" s="13">
        <f t="shared" si="309"/>
        <v>5.6120371106964913E-3</v>
      </c>
      <c r="AO191" s="13">
        <f t="shared" si="310"/>
        <v>1.3773056321292833E-3</v>
      </c>
      <c r="AP191" s="13">
        <f t="shared" si="311"/>
        <v>2.2534548113606689E-4</v>
      </c>
      <c r="AQ191" s="13">
        <f t="shared" si="312"/>
        <v>2.7652133638962078E-5</v>
      </c>
      <c r="AR191" s="13">
        <f t="shared" si="313"/>
        <v>2.8553522574730941E-5</v>
      </c>
      <c r="AS191" s="13">
        <f t="shared" si="314"/>
        <v>4.646261934885057E-5</v>
      </c>
      <c r="AT191" s="13">
        <f t="shared" si="315"/>
        <v>3.7802253489148097E-5</v>
      </c>
      <c r="AU191" s="13">
        <f t="shared" si="316"/>
        <v>2.0504086781799302E-5</v>
      </c>
      <c r="AV191" s="13">
        <f t="shared" si="317"/>
        <v>8.3411212814914571E-6</v>
      </c>
      <c r="AW191" s="13">
        <f t="shared" si="318"/>
        <v>6.0225402022175548E-8</v>
      </c>
      <c r="AX191" s="13">
        <f t="shared" si="319"/>
        <v>3.100798140815546E-3</v>
      </c>
      <c r="AY191" s="13">
        <f t="shared" si="320"/>
        <v>1.521995189697252E-3</v>
      </c>
      <c r="AZ191" s="13">
        <f t="shared" si="321"/>
        <v>3.7352791962980142E-4</v>
      </c>
      <c r="BA191" s="13">
        <f t="shared" si="322"/>
        <v>6.1114125146357264E-5</v>
      </c>
      <c r="BB191" s="13">
        <f t="shared" si="323"/>
        <v>7.499311489432157E-6</v>
      </c>
      <c r="BC191" s="13">
        <f t="shared" si="324"/>
        <v>7.3619213470987744E-7</v>
      </c>
      <c r="BD191" s="13">
        <f t="shared" si="325"/>
        <v>2.3358676290261154E-6</v>
      </c>
      <c r="BE191" s="13">
        <f t="shared" si="326"/>
        <v>3.800950590691354E-6</v>
      </c>
      <c r="BF191" s="13">
        <f t="shared" si="327"/>
        <v>3.0924751928045647E-6</v>
      </c>
      <c r="BG191" s="13">
        <f t="shared" si="328"/>
        <v>1.6773703647595769E-6</v>
      </c>
      <c r="BH191" s="13">
        <f t="shared" si="329"/>
        <v>6.8235907286827357E-7</v>
      </c>
      <c r="BI191" s="13">
        <f t="shared" si="330"/>
        <v>2.2206850155833642E-7</v>
      </c>
      <c r="BJ191" s="14">
        <f t="shared" si="331"/>
        <v>0.6532686463378613</v>
      </c>
      <c r="BK191" s="14">
        <f t="shared" si="332"/>
        <v>0.23881389516415566</v>
      </c>
      <c r="BL191" s="14">
        <f t="shared" si="333"/>
        <v>0.10559951871728711</v>
      </c>
      <c r="BM191" s="14">
        <f t="shared" si="334"/>
        <v>0.35377103966292417</v>
      </c>
      <c r="BN191" s="14">
        <f t="shared" si="335"/>
        <v>0.64475942272247122</v>
      </c>
    </row>
    <row r="192" spans="1:66" x14ac:dyDescent="0.25">
      <c r="A192" t="s">
        <v>342</v>
      </c>
      <c r="B192" t="s">
        <v>386</v>
      </c>
      <c r="C192" t="s">
        <v>426</v>
      </c>
      <c r="D192" s="11">
        <v>44201</v>
      </c>
      <c r="E192" s="10">
        <f>VLOOKUP(A192,home!$A$2:$E$405,3,FALSE)</f>
        <v>1.1707000000000001</v>
      </c>
      <c r="F192" s="10">
        <f>VLOOKUP(B192,home!$B$2:$E$405,3,FALSE)</f>
        <v>0.89910000000000001</v>
      </c>
      <c r="G192" s="10">
        <f>VLOOKUP(C192,away!$B$2:$E$405,4,FALSE)</f>
        <v>0.94410000000000005</v>
      </c>
      <c r="H192" s="10">
        <f>VLOOKUP(A192,away!$A$2:$E$405,3,FALSE)</f>
        <v>0.85340000000000005</v>
      </c>
      <c r="I192" s="10">
        <f>VLOOKUP(C192,away!$B$2:$E$405,3,FALSE)</f>
        <v>0.55510000000000004</v>
      </c>
      <c r="J192" s="10">
        <f>VLOOKUP(B192,home!$B$2:$E$405,4,FALSE)</f>
        <v>0.74009999999999998</v>
      </c>
      <c r="K192" s="12">
        <f t="shared" si="280"/>
        <v>0.99373735091700022</v>
      </c>
      <c r="L192" s="12">
        <f t="shared" si="281"/>
        <v>0.35060190383400003</v>
      </c>
      <c r="M192" s="13">
        <f t="shared" si="282"/>
        <v>0.26071191512041919</v>
      </c>
      <c r="N192" s="13">
        <f t="shared" si="283"/>
        <v>0.25907916788426316</v>
      </c>
      <c r="O192" s="13">
        <f t="shared" si="284"/>
        <v>9.1406093793427207E-2</v>
      </c>
      <c r="P192" s="13">
        <f t="shared" si="285"/>
        <v>9.0833649503951189E-2</v>
      </c>
      <c r="Q192" s="13">
        <f t="shared" si="286"/>
        <v>0.12872832298554421</v>
      </c>
      <c r="R192" s="13">
        <f t="shared" si="287"/>
        <v>1.6023575253002378E-2</v>
      </c>
      <c r="S192" s="13">
        <f t="shared" si="288"/>
        <v>7.9117518261447167E-3</v>
      </c>
      <c r="T192" s="13">
        <f t="shared" si="289"/>
        <v>4.5132395116089873E-2</v>
      </c>
      <c r="U192" s="13">
        <f t="shared" si="290"/>
        <v>1.592322522413778E-2</v>
      </c>
      <c r="V192" s="13">
        <f t="shared" si="291"/>
        <v>3.0627816062216476E-4</v>
      </c>
      <c r="W192" s="13">
        <f t="shared" si="292"/>
        <v>4.2640714223880903E-2</v>
      </c>
      <c r="X192" s="13">
        <f t="shared" si="293"/>
        <v>1.4949915587734171E-2</v>
      </c>
      <c r="Y192" s="13">
        <f t="shared" si="294"/>
        <v>2.6207344336085969E-3</v>
      </c>
      <c r="Z192" s="13">
        <f t="shared" si="295"/>
        <v>1.8726319966433345E-3</v>
      </c>
      <c r="AA192" s="13">
        <f t="shared" si="296"/>
        <v>1.8609043595867599E-3</v>
      </c>
      <c r="AB192" s="13">
        <f t="shared" si="297"/>
        <v>9.2462508430282166E-4</v>
      </c>
      <c r="AC192" s="13">
        <f t="shared" si="298"/>
        <v>6.6693257670585188E-6</v>
      </c>
      <c r="AD192" s="13">
        <f t="shared" si="299"/>
        <v>1.0593417598512064E-2</v>
      </c>
      <c r="AE192" s="13">
        <f t="shared" si="300"/>
        <v>3.7140723781469306E-3</v>
      </c>
      <c r="AF192" s="13">
        <f t="shared" si="301"/>
        <v>6.5108042337779296E-4</v>
      </c>
      <c r="AG192" s="13">
        <f t="shared" si="302"/>
        <v>7.6090011995100359E-5</v>
      </c>
      <c r="AH192" s="13">
        <f t="shared" si="303"/>
        <v>1.641370858009044E-4</v>
      </c>
      <c r="AI192" s="13">
        <f t="shared" si="304"/>
        <v>1.6310915283102709E-4</v>
      </c>
      <c r="AJ192" s="13">
        <f t="shared" si="305"/>
        <v>8.1043828722310491E-5</v>
      </c>
      <c r="AK192" s="13">
        <f t="shared" si="306"/>
        <v>2.6845426554226644E-5</v>
      </c>
      <c r="AL192" s="13">
        <f t="shared" si="307"/>
        <v>9.2945379787932455E-8</v>
      </c>
      <c r="AM192" s="13">
        <f t="shared" si="308"/>
        <v>2.1054149483005825E-3</v>
      </c>
      <c r="AN192" s="13">
        <f t="shared" si="309"/>
        <v>7.381624892347469E-4</v>
      </c>
      <c r="AO192" s="13">
        <f t="shared" si="310"/>
        <v>1.2940058703227343E-4</v>
      </c>
      <c r="AP192" s="13">
        <f t="shared" si="311"/>
        <v>1.5122697390250764E-5</v>
      </c>
      <c r="AQ192" s="13">
        <f t="shared" si="312"/>
        <v>1.3255116240318449E-6</v>
      </c>
      <c r="AR192" s="13">
        <f t="shared" si="313"/>
        <v>1.1509354954312344E-5</v>
      </c>
      <c r="AS192" s="13">
        <f t="shared" si="314"/>
        <v>1.14372759030618E-5</v>
      </c>
      <c r="AT192" s="13">
        <f t="shared" si="315"/>
        <v>5.682824128807736E-6</v>
      </c>
      <c r="AU192" s="13">
        <f t="shared" si="316"/>
        <v>1.882411531829537E-6</v>
      </c>
      <c r="AV192" s="13">
        <f t="shared" si="317"/>
        <v>4.6765566224397406E-7</v>
      </c>
      <c r="AW192" s="13">
        <f t="shared" si="318"/>
        <v>8.9952075675912878E-10</v>
      </c>
      <c r="AX192" s="13">
        <f t="shared" si="319"/>
        <v>3.487049122175454E-4</v>
      </c>
      <c r="AY192" s="13">
        <f t="shared" si="320"/>
        <v>1.222566060997393E-4</v>
      </c>
      <c r="AZ192" s="13">
        <f t="shared" si="321"/>
        <v>2.1431699427426009E-5</v>
      </c>
      <c r="BA192" s="13">
        <f t="shared" si="322"/>
        <v>2.5046648738845365E-6</v>
      </c>
      <c r="BB192" s="13">
        <f t="shared" si="323"/>
        <v>2.1953506831251595E-7</v>
      </c>
      <c r="BC192" s="13">
        <f t="shared" si="324"/>
        <v>1.5393882581739076E-8</v>
      </c>
      <c r="BD192" s="13">
        <f t="shared" si="325"/>
        <v>6.7253362648053156E-7</v>
      </c>
      <c r="BE192" s="13">
        <f t="shared" si="326"/>
        <v>6.6832178438136669E-7</v>
      </c>
      <c r="BF192" s="13">
        <f t="shared" si="327"/>
        <v>3.3206815978563092E-7</v>
      </c>
      <c r="BG192" s="13">
        <f t="shared" si="328"/>
        <v>1.0999617780975203E-7</v>
      </c>
      <c r="BH192" s="13">
        <f t="shared" si="329"/>
        <v>2.7326827586914574E-8</v>
      </c>
      <c r="BI192" s="13">
        <f t="shared" si="330"/>
        <v>5.4311378510372192E-9</v>
      </c>
      <c r="BJ192" s="14">
        <f t="shared" si="331"/>
        <v>0.51167046968830421</v>
      </c>
      <c r="BK192" s="14">
        <f t="shared" si="332"/>
        <v>0.35989261348838381</v>
      </c>
      <c r="BL192" s="14">
        <f t="shared" si="333"/>
        <v>0.12660635440825954</v>
      </c>
      <c r="BM192" s="14">
        <f t="shared" si="334"/>
        <v>0.1531370893344047</v>
      </c>
      <c r="BN192" s="14">
        <f t="shared" si="335"/>
        <v>0.84678272454060732</v>
      </c>
    </row>
    <row r="193" spans="1:66" x14ac:dyDescent="0.25">
      <c r="A193" t="s">
        <v>342</v>
      </c>
      <c r="B193" t="s">
        <v>348</v>
      </c>
      <c r="C193" t="s">
        <v>406</v>
      </c>
      <c r="D193" s="11">
        <v>44201</v>
      </c>
      <c r="E193" s="10">
        <f>VLOOKUP(A193,home!$A$2:$E$405,3,FALSE)</f>
        <v>1.1707000000000001</v>
      </c>
      <c r="F193" s="10">
        <f>VLOOKUP(B193,home!$B$2:$E$405,3,FALSE)</f>
        <v>1.3936999999999999</v>
      </c>
      <c r="G193" s="10">
        <f>VLOOKUP(C193,away!$B$2:$E$405,4,FALSE)</f>
        <v>0.80920000000000003</v>
      </c>
      <c r="H193" s="10">
        <f>VLOOKUP(A193,away!$A$2:$E$405,3,FALSE)</f>
        <v>0.85340000000000005</v>
      </c>
      <c r="I193" s="10">
        <f>VLOOKUP(C193,away!$B$2:$E$405,3,FALSE)</f>
        <v>0.98680000000000001</v>
      </c>
      <c r="J193" s="10">
        <f>VLOOKUP(B193,home!$B$2:$E$405,4,FALSE)</f>
        <v>0.98680000000000001</v>
      </c>
      <c r="K193" s="12">
        <f t="shared" si="280"/>
        <v>1.3202944342280001</v>
      </c>
      <c r="L193" s="12">
        <f t="shared" si="281"/>
        <v>0.831018936416</v>
      </c>
      <c r="M193" s="13">
        <f t="shared" si="282"/>
        <v>0.11633127132045251</v>
      </c>
      <c r="N193" s="13">
        <f t="shared" si="283"/>
        <v>0.15359153005106083</v>
      </c>
      <c r="O193" s="13">
        <f t="shared" si="284"/>
        <v>9.6673489364643581E-2</v>
      </c>
      <c r="P193" s="13">
        <f t="shared" si="285"/>
        <v>0.12763746994553865</v>
      </c>
      <c r="Q193" s="13">
        <f t="shared" si="286"/>
        <v>0.10139302113548912</v>
      </c>
      <c r="R193" s="13">
        <f t="shared" si="287"/>
        <v>4.0168750155714791E-2</v>
      </c>
      <c r="S193" s="13">
        <f t="shared" si="288"/>
        <v>3.5010628589326832E-2</v>
      </c>
      <c r="T193" s="13">
        <f t="shared" si="289"/>
        <v>8.4259520584019185E-2</v>
      </c>
      <c r="U193" s="13">
        <f t="shared" si="290"/>
        <v>5.3034577260485348E-2</v>
      </c>
      <c r="V193" s="13">
        <f t="shared" si="291"/>
        <v>4.2681444728410144E-3</v>
      </c>
      <c r="W193" s="13">
        <f t="shared" si="292"/>
        <v>4.4622880491582743E-2</v>
      </c>
      <c r="X193" s="13">
        <f t="shared" si="293"/>
        <v>3.7082458685933371E-2</v>
      </c>
      <c r="Y193" s="13">
        <f t="shared" si="294"/>
        <v>1.5408112688437304E-2</v>
      </c>
      <c r="Z193" s="13">
        <f t="shared" si="295"/>
        <v>1.1126997343854047E-2</v>
      </c>
      <c r="AA193" s="13">
        <f t="shared" si="296"/>
        <v>1.4690912662760238E-2</v>
      </c>
      <c r="AB193" s="13">
        <f t="shared" si="297"/>
        <v>9.6981651111859978E-3</v>
      </c>
      <c r="AC193" s="13">
        <f t="shared" si="298"/>
        <v>2.926852533350612E-4</v>
      </c>
      <c r="AD193" s="13">
        <f t="shared" si="299"/>
        <v>1.4728835188064483E-2</v>
      </c>
      <c r="AE193" s="13">
        <f t="shared" si="300"/>
        <v>1.2239940952631903E-2</v>
      </c>
      <c r="AF193" s="13">
        <f t="shared" si="301"/>
        <v>5.0858113561254026E-3</v>
      </c>
      <c r="AG193" s="13">
        <f t="shared" si="302"/>
        <v>1.4088018479932489E-3</v>
      </c>
      <c r="AH193" s="13">
        <f t="shared" si="303"/>
        <v>2.3116863745483115E-3</v>
      </c>
      <c r="AI193" s="13">
        <f t="shared" si="304"/>
        <v>3.0521066539968391E-3</v>
      </c>
      <c r="AJ193" s="13">
        <f t="shared" si="305"/>
        <v>2.0148397139711362E-3</v>
      </c>
      <c r="AK193" s="13">
        <f t="shared" si="306"/>
        <v>8.8672722007254203E-4</v>
      </c>
      <c r="AL193" s="13">
        <f t="shared" si="307"/>
        <v>1.2845249536781536E-5</v>
      </c>
      <c r="AM193" s="13">
        <f t="shared" si="308"/>
        <v>3.8892798242926101E-3</v>
      </c>
      <c r="AN193" s="13">
        <f t="shared" si="309"/>
        <v>3.2320651830078525E-3</v>
      </c>
      <c r="AO193" s="13">
        <f t="shared" si="310"/>
        <v>1.3429536854051847E-3</v>
      </c>
      <c r="AP193" s="13">
        <f t="shared" si="311"/>
        <v>3.7200664776712138E-4</v>
      </c>
      <c r="AQ193" s="13">
        <f t="shared" si="312"/>
        <v>7.7286142191778674E-5</v>
      </c>
      <c r="AR193" s="13">
        <f t="shared" si="313"/>
        <v>3.8421103046089951E-4</v>
      </c>
      <c r="AS193" s="13">
        <f t="shared" si="314"/>
        <v>5.0727168508653015E-4</v>
      </c>
      <c r="AT193" s="13">
        <f t="shared" si="315"/>
        <v>3.3487399123060234E-4</v>
      </c>
      <c r="AU193" s="13">
        <f t="shared" si="316"/>
        <v>1.4737742226316009E-4</v>
      </c>
      <c r="AV193" s="13">
        <f t="shared" si="317"/>
        <v>4.8645397586230031E-5</v>
      </c>
      <c r="AW193" s="13">
        <f t="shared" si="318"/>
        <v>3.914909773241798E-7</v>
      </c>
      <c r="AX193" s="13">
        <f t="shared" si="319"/>
        <v>8.558324175281317E-4</v>
      </c>
      <c r="AY193" s="13">
        <f t="shared" si="320"/>
        <v>7.1121294536456215E-4</v>
      </c>
      <c r="AZ193" s="13">
        <f t="shared" si="321"/>
        <v>2.955157127110745E-4</v>
      </c>
      <c r="BA193" s="13">
        <f t="shared" si="322"/>
        <v>8.1859717757124464E-5</v>
      </c>
      <c r="BB193" s="13">
        <f t="shared" si="323"/>
        <v>1.7006743896459876E-5</v>
      </c>
      <c r="BC193" s="13">
        <f t="shared" si="324"/>
        <v>2.8265852449470781E-6</v>
      </c>
      <c r="BD193" s="13">
        <f t="shared" si="325"/>
        <v>5.3214440315485328E-5</v>
      </c>
      <c r="BE193" s="13">
        <f t="shared" si="326"/>
        <v>7.0258729369093378E-5</v>
      </c>
      <c r="BF193" s="13">
        <f t="shared" si="327"/>
        <v>4.6381104670972663E-5</v>
      </c>
      <c r="BG193" s="13">
        <f t="shared" si="328"/>
        <v>2.0412238116810497E-5</v>
      </c>
      <c r="BH193" s="13">
        <f t="shared" si="329"/>
        <v>6.7375410939403872E-6</v>
      </c>
      <c r="BI193" s="13">
        <f t="shared" si="330"/>
        <v>1.7791076013423843E-6</v>
      </c>
      <c r="BJ193" s="14">
        <f t="shared" si="331"/>
        <v>0.4806987585865044</v>
      </c>
      <c r="BK193" s="14">
        <f t="shared" si="332"/>
        <v>0.28426425777639541</v>
      </c>
      <c r="BL193" s="14">
        <f t="shared" si="333"/>
        <v>0.22415241720517384</v>
      </c>
      <c r="BM193" s="14">
        <f t="shared" si="334"/>
        <v>0.36373607748464098</v>
      </c>
      <c r="BN193" s="14">
        <f t="shared" si="335"/>
        <v>0.63579553197289951</v>
      </c>
    </row>
    <row r="194" spans="1:66" x14ac:dyDescent="0.25">
      <c r="A194" t="s">
        <v>342</v>
      </c>
      <c r="B194" t="s">
        <v>400</v>
      </c>
      <c r="C194" t="s">
        <v>402</v>
      </c>
      <c r="D194" s="11">
        <v>44201</v>
      </c>
      <c r="E194" s="10">
        <f>VLOOKUP(A194,home!$A$2:$E$405,3,FALSE)</f>
        <v>1.1707000000000001</v>
      </c>
      <c r="F194" s="10">
        <f>VLOOKUP(B194,home!$B$2:$E$405,3,FALSE)</f>
        <v>1.3038000000000001</v>
      </c>
      <c r="G194" s="10">
        <f>VLOOKUP(C194,away!$B$2:$E$405,4,FALSE)</f>
        <v>0.89910000000000001</v>
      </c>
      <c r="H194" s="10">
        <f>VLOOKUP(A194,away!$A$2:$E$405,3,FALSE)</f>
        <v>0.85340000000000005</v>
      </c>
      <c r="I194" s="10">
        <f>VLOOKUP(C194,away!$B$2:$E$405,3,FALSE)</f>
        <v>1.0484</v>
      </c>
      <c r="J194" s="10">
        <f>VLOOKUP(B194,home!$B$2:$E$405,4,FALSE)</f>
        <v>0.6784</v>
      </c>
      <c r="K194" s="12">
        <f t="shared" si="280"/>
        <v>1.372349071206</v>
      </c>
      <c r="L194" s="12">
        <f t="shared" si="281"/>
        <v>0.6069675735040001</v>
      </c>
      <c r="M194" s="13">
        <f t="shared" si="282"/>
        <v>0.13816361989934314</v>
      </c>
      <c r="N194" s="13">
        <f t="shared" si="283"/>
        <v>0.18960871544332239</v>
      </c>
      <c r="O194" s="13">
        <f t="shared" si="284"/>
        <v>8.3860837116833301E-2</v>
      </c>
      <c r="P194" s="13">
        <f t="shared" si="285"/>
        <v>0.11508634192784384</v>
      </c>
      <c r="Q194" s="13">
        <f t="shared" si="286"/>
        <v>0.13010467226560313</v>
      </c>
      <c r="R194" s="13">
        <f t="shared" si="287"/>
        <v>2.5450404408409243E-2</v>
      </c>
      <c r="S194" s="13">
        <f t="shared" si="288"/>
        <v>2.3965907429144364E-2</v>
      </c>
      <c r="T194" s="13">
        <f t="shared" si="289"/>
        <v>7.896931722658633E-2</v>
      </c>
      <c r="U194" s="13">
        <f t="shared" si="290"/>
        <v>3.4926838851697513E-2</v>
      </c>
      <c r="V194" s="13">
        <f t="shared" si="291"/>
        <v>2.2181016802243973E-3</v>
      </c>
      <c r="W194" s="13">
        <f t="shared" si="292"/>
        <v>5.9516342047753849E-2</v>
      </c>
      <c r="X194" s="13">
        <f t="shared" si="293"/>
        <v>3.6124489716559252E-2</v>
      </c>
      <c r="Y194" s="13">
        <f t="shared" si="294"/>
        <v>1.0963196933665084E-2</v>
      </c>
      <c r="Z194" s="13">
        <f t="shared" si="295"/>
        <v>5.1491900694892231E-3</v>
      </c>
      <c r="AA194" s="13">
        <f t="shared" si="296"/>
        <v>7.0664862093266934E-3</v>
      </c>
      <c r="AB194" s="13">
        <f t="shared" si="297"/>
        <v>4.848842893029749E-3</v>
      </c>
      <c r="AC194" s="13">
        <f t="shared" si="298"/>
        <v>1.154759518944843E-4</v>
      </c>
      <c r="AD194" s="13">
        <f t="shared" si="299"/>
        <v>2.0419299182703396E-2</v>
      </c>
      <c r="AE194" s="13">
        <f t="shared" si="300"/>
        <v>1.2393852477577693E-2</v>
      </c>
      <c r="AF194" s="13">
        <f t="shared" si="301"/>
        <v>3.7613332823409353E-3</v>
      </c>
      <c r="AG194" s="13">
        <f t="shared" si="302"/>
        <v>7.6100244517410471E-4</v>
      </c>
      <c r="AH194" s="13">
        <f t="shared" si="303"/>
        <v>7.8134785049719182E-4</v>
      </c>
      <c r="AI194" s="13">
        <f t="shared" si="304"/>
        <v>1.0722819969186258E-3</v>
      </c>
      <c r="AJ194" s="13">
        <f t="shared" si="305"/>
        <v>7.3577260127109562E-4</v>
      </c>
      <c r="AK194" s="13">
        <f t="shared" si="306"/>
        <v>3.3657894865773703E-4</v>
      </c>
      <c r="AL194" s="13">
        <f t="shared" si="307"/>
        <v>3.8475265468156855E-6</v>
      </c>
      <c r="AM194" s="13">
        <f t="shared" si="308"/>
        <v>5.6044812536120859E-3</v>
      </c>
      <c r="AN194" s="13">
        <f t="shared" si="309"/>
        <v>3.4017383872535852E-3</v>
      </c>
      <c r="AO194" s="13">
        <f t="shared" si="310"/>
        <v>1.0323724473033594E-3</v>
      </c>
      <c r="AP194" s="13">
        <f t="shared" si="311"/>
        <v>2.0887219976403547E-4</v>
      </c>
      <c r="AQ194" s="13">
        <f t="shared" si="312"/>
        <v>3.1694663065804843E-5</v>
      </c>
      <c r="AR194" s="13">
        <f t="shared" si="313"/>
        <v>9.4850561775769392E-5</v>
      </c>
      <c r="AS194" s="13">
        <f t="shared" si="314"/>
        <v>1.3016808035634444E-4</v>
      </c>
      <c r="AT194" s="13">
        <f t="shared" si="315"/>
        <v>8.9318022088848655E-5</v>
      </c>
      <c r="AU194" s="13">
        <f t="shared" si="316"/>
        <v>4.0858501551862827E-5</v>
      </c>
      <c r="AV194" s="13">
        <f t="shared" si="317"/>
        <v>1.4018031663891961E-5</v>
      </c>
      <c r="AW194" s="13">
        <f t="shared" si="318"/>
        <v>8.9024431094789186E-8</v>
      </c>
      <c r="AX194" s="13">
        <f t="shared" si="319"/>
        <v>1.2818841071643306E-3</v>
      </c>
      <c r="AY194" s="13">
        <f t="shared" si="320"/>
        <v>7.7806208603887551E-4</v>
      </c>
      <c r="AZ194" s="13">
        <f t="shared" si="321"/>
        <v>2.3612922819923836E-4</v>
      </c>
      <c r="BA194" s="13">
        <f t="shared" si="322"/>
        <v>4.7774261557821355E-5</v>
      </c>
      <c r="BB194" s="13">
        <f t="shared" si="323"/>
        <v>7.2493569034240641E-6</v>
      </c>
      <c r="BC194" s="13">
        <f t="shared" si="324"/>
        <v>8.8002491382715562E-7</v>
      </c>
      <c r="BD194" s="13">
        <f t="shared" si="325"/>
        <v>9.595202554421663E-6</v>
      </c>
      <c r="BE194" s="13">
        <f t="shared" si="326"/>
        <v>1.3167967313594008E-5</v>
      </c>
      <c r="BF194" s="13">
        <f t="shared" si="327"/>
        <v>9.0355238562408541E-6</v>
      </c>
      <c r="BG194" s="13">
        <f t="shared" si="328"/>
        <v>4.1332975906572652E-6</v>
      </c>
      <c r="BH194" s="13">
        <f t="shared" si="329"/>
        <v>1.4180817773891234E-6</v>
      </c>
      <c r="BI194" s="13">
        <f t="shared" si="330"/>
        <v>3.8922064201882334E-7</v>
      </c>
      <c r="BJ194" s="14">
        <f t="shared" si="331"/>
        <v>0.55525335903706274</v>
      </c>
      <c r="BK194" s="14">
        <f t="shared" si="332"/>
        <v>0.28033135650103586</v>
      </c>
      <c r="BL194" s="14">
        <f t="shared" si="333"/>
        <v>0.15948634336781223</v>
      </c>
      <c r="BM194" s="14">
        <f t="shared" si="334"/>
        <v>0.31716768485243713</v>
      </c>
      <c r="BN194" s="14">
        <f t="shared" si="335"/>
        <v>0.68227459106135513</v>
      </c>
    </row>
    <row r="195" spans="1:66" x14ac:dyDescent="0.25">
      <c r="A195" t="s">
        <v>40</v>
      </c>
      <c r="B195" t="s">
        <v>320</v>
      </c>
      <c r="C195" t="s">
        <v>317</v>
      </c>
      <c r="D195" s="11">
        <v>44201</v>
      </c>
      <c r="E195" s="10">
        <f>VLOOKUP(A195,home!$A$2:$E$405,3,FALSE)</f>
        <v>1.4975000000000001</v>
      </c>
      <c r="F195" s="10">
        <f>VLOOKUP(B195,home!$B$2:$E$405,3,FALSE)</f>
        <v>1.6870000000000001</v>
      </c>
      <c r="G195" s="10">
        <f>VLOOKUP(C195,away!$B$2:$E$405,4,FALSE)</f>
        <v>1.0192000000000001</v>
      </c>
      <c r="H195" s="10">
        <f>VLOOKUP(A195,away!$A$2:$E$405,3,FALSE)</f>
        <v>1.175</v>
      </c>
      <c r="I195" s="10">
        <f>VLOOKUP(C195,away!$B$2:$E$405,3,FALSE)</f>
        <v>1.1646000000000001</v>
      </c>
      <c r="J195" s="10">
        <f>VLOOKUP(B195,home!$B$2:$E$405,4,FALSE)</f>
        <v>0.53749999999999998</v>
      </c>
      <c r="K195" s="12">
        <f t="shared" si="280"/>
        <v>2.5747871240000006</v>
      </c>
      <c r="L195" s="12">
        <f t="shared" si="281"/>
        <v>0.73551768750000002</v>
      </c>
      <c r="M195" s="13">
        <f t="shared" si="282"/>
        <v>3.6505044900231674E-2</v>
      </c>
      <c r="N195" s="13">
        <f t="shared" si="283"/>
        <v>9.3992719570158381E-2</v>
      </c>
      <c r="O195" s="13">
        <f t="shared" si="284"/>
        <v>2.6850106207102067E-2</v>
      </c>
      <c r="P195" s="13">
        <f t="shared" si="285"/>
        <v>6.9133307740078878E-2</v>
      </c>
      <c r="Q195" s="13">
        <f t="shared" si="286"/>
        <v>0.12100562204949337</v>
      </c>
      <c r="R195" s="13">
        <f t="shared" si="287"/>
        <v>9.8743640132885526E-3</v>
      </c>
      <c r="S195" s="13">
        <f t="shared" si="288"/>
        <v>3.2731189977622255E-2</v>
      </c>
      <c r="T195" s="13">
        <f t="shared" si="289"/>
        <v>8.9001775304342376E-2</v>
      </c>
      <c r="U195" s="13">
        <f t="shared" si="290"/>
        <v>2.5424385319104334E-2</v>
      </c>
      <c r="V195" s="13">
        <f t="shared" si="291"/>
        <v>6.8873750817066591E-3</v>
      </c>
      <c r="W195" s="13">
        <f t="shared" si="292"/>
        <v>0.10385457252821535</v>
      </c>
      <c r="X195" s="13">
        <f t="shared" si="293"/>
        <v>7.6386875022253983E-2</v>
      </c>
      <c r="Y195" s="13">
        <f t="shared" si="294"/>
        <v>2.8091948835859876E-2</v>
      </c>
      <c r="Z195" s="13">
        <f t="shared" si="295"/>
        <v>2.4209231281957389E-3</v>
      </c>
      <c r="AA195" s="13">
        <f t="shared" si="296"/>
        <v>6.2333616986721902E-3</v>
      </c>
      <c r="AB195" s="13">
        <f t="shared" si="297"/>
        <v>8.0247897204879671E-3</v>
      </c>
      <c r="AC195" s="13">
        <f t="shared" si="298"/>
        <v>8.1520756642384595E-4</v>
      </c>
      <c r="AD195" s="13">
        <f t="shared" si="299"/>
        <v>6.6850854028543266E-2</v>
      </c>
      <c r="AE195" s="13">
        <f t="shared" si="300"/>
        <v>4.9169985562474199E-2</v>
      </c>
      <c r="AF195" s="13">
        <f t="shared" si="301"/>
        <v>1.8082697037659703E-2</v>
      </c>
      <c r="AG195" s="13">
        <f t="shared" si="302"/>
        <v>4.4333811696341888E-3</v>
      </c>
      <c r="AH195" s="13">
        <f t="shared" si="303"/>
        <v>4.4515794521644901E-4</v>
      </c>
      <c r="AI195" s="13">
        <f t="shared" si="304"/>
        <v>1.1461869454896102E-3</v>
      </c>
      <c r="AJ195" s="13">
        <f t="shared" si="305"/>
        <v>1.4755936944717701E-3</v>
      </c>
      <c r="AK195" s="13">
        <f t="shared" si="306"/>
        <v>1.2664465482605013E-3</v>
      </c>
      <c r="AL195" s="13">
        <f t="shared" si="307"/>
        <v>6.1753651546680272E-5</v>
      </c>
      <c r="AM195" s="13">
        <f t="shared" si="308"/>
        <v>3.4425343636219373E-2</v>
      </c>
      <c r="AN195" s="13">
        <f t="shared" si="309"/>
        <v>2.5320449142704916E-2</v>
      </c>
      <c r="AO195" s="13">
        <f t="shared" si="310"/>
        <v>9.3118190999518374E-3</v>
      </c>
      <c r="AP195" s="13">
        <f t="shared" si="311"/>
        <v>2.2830025502716357E-3</v>
      </c>
      <c r="AQ195" s="13">
        <f t="shared" si="312"/>
        <v>4.1979718908309902E-4</v>
      </c>
      <c r="AR195" s="13">
        <f t="shared" si="313"/>
        <v>6.5484308487570868E-5</v>
      </c>
      <c r="AS195" s="13">
        <f t="shared" si="314"/>
        <v>1.6860815431784141E-4</v>
      </c>
      <c r="AT195" s="13">
        <f t="shared" si="315"/>
        <v>2.1706505236949165E-4</v>
      </c>
      <c r="AU195" s="13">
        <f t="shared" si="316"/>
        <v>1.8629876730378428E-4</v>
      </c>
      <c r="AV195" s="13">
        <f t="shared" si="317"/>
        <v>1.1991991681771401E-4</v>
      </c>
      <c r="AW195" s="13">
        <f t="shared" si="318"/>
        <v>3.2485876709476936E-6</v>
      </c>
      <c r="AX195" s="13">
        <f t="shared" si="319"/>
        <v>1.4772988588968836E-2</v>
      </c>
      <c r="AY195" s="13">
        <f t="shared" si="320"/>
        <v>1.0865794404422245E-2</v>
      </c>
      <c r="AZ195" s="13">
        <f t="shared" si="321"/>
        <v>3.9959919865955448E-3</v>
      </c>
      <c r="BA195" s="13">
        <f t="shared" si="322"/>
        <v>9.7970759508309545E-4</v>
      </c>
      <c r="BB195" s="13">
        <f t="shared" si="323"/>
        <v>1.8014806619042617E-4</v>
      </c>
      <c r="BC195" s="13">
        <f t="shared" si="324"/>
        <v>2.6500417810395849E-5</v>
      </c>
      <c r="BD195" s="13">
        <f t="shared" si="325"/>
        <v>8.0274778577191211E-6</v>
      </c>
      <c r="BE195" s="13">
        <f t="shared" si="326"/>
        <v>2.06690466262503E-5</v>
      </c>
      <c r="BF195" s="13">
        <f t="shared" si="327"/>
        <v>2.6609197559312472E-5</v>
      </c>
      <c r="BG195" s="13">
        <f t="shared" si="328"/>
        <v>2.2837673085229993E-5</v>
      </c>
      <c r="BH195" s="13">
        <f t="shared" si="329"/>
        <v>1.4700536650492888E-5</v>
      </c>
      <c r="BI195" s="13">
        <f t="shared" si="330"/>
        <v>7.5701504967158419E-6</v>
      </c>
      <c r="BJ195" s="14">
        <f t="shared" si="331"/>
        <v>0.7534519737859362</v>
      </c>
      <c r="BK195" s="14">
        <f t="shared" si="332"/>
        <v>0.15699967332203224</v>
      </c>
      <c r="BL195" s="14">
        <f t="shared" si="333"/>
        <v>8.1598182373665534E-2</v>
      </c>
      <c r="BM195" s="14">
        <f t="shared" si="334"/>
        <v>0.62624704231272543</v>
      </c>
      <c r="BN195" s="14">
        <f t="shared" si="335"/>
        <v>0.35736116448035293</v>
      </c>
    </row>
    <row r="196" spans="1:66" x14ac:dyDescent="0.25">
      <c r="A196" t="s">
        <v>69</v>
      </c>
      <c r="B196" t="s">
        <v>325</v>
      </c>
      <c r="C196" t="s">
        <v>324</v>
      </c>
      <c r="D196" s="11">
        <v>44232</v>
      </c>
      <c r="E196" s="10">
        <f>VLOOKUP(A196,home!$A$2:$E$405,3,FALSE)</f>
        <v>1.3382000000000001</v>
      </c>
      <c r="F196" s="10">
        <f>VLOOKUP(B196,home!$B$2:$E$405,3,FALSE)</f>
        <v>0.96709999999999996</v>
      </c>
      <c r="G196" s="10">
        <f>VLOOKUP(C196,away!$B$2:$E$405,4,FALSE)</f>
        <v>0.74729999999999996</v>
      </c>
      <c r="H196" s="10">
        <f>VLOOKUP(A196,away!$A$2:$E$405,3,FALSE)</f>
        <v>1.3237000000000001</v>
      </c>
      <c r="I196" s="10">
        <f>VLOOKUP(C196,away!$B$2:$E$405,3,FALSE)</f>
        <v>1.1998</v>
      </c>
      <c r="J196" s="10">
        <f>VLOOKUP(B196,home!$B$2:$E$405,4,FALSE)</f>
        <v>1.2887</v>
      </c>
      <c r="K196" s="12">
        <f t="shared" si="280"/>
        <v>0.96713564730599999</v>
      </c>
      <c r="L196" s="12">
        <f t="shared" si="281"/>
        <v>2.0466814575620003</v>
      </c>
      <c r="M196" s="13">
        <f t="shared" si="282"/>
        <v>4.9103885894062262E-2</v>
      </c>
      <c r="N196" s="13">
        <f t="shared" si="283"/>
        <v>4.7490118469393869E-2</v>
      </c>
      <c r="O196" s="13">
        <f t="shared" si="284"/>
        <v>0.10050001275361749</v>
      </c>
      <c r="P196" s="13">
        <f t="shared" si="285"/>
        <v>9.7197144888731116E-2</v>
      </c>
      <c r="Q196" s="13">
        <f t="shared" si="286"/>
        <v>2.2964693233267931E-2</v>
      </c>
      <c r="R196" s="13">
        <f t="shared" si="287"/>
        <v>0.10284575629378677</v>
      </c>
      <c r="S196" s="13">
        <f t="shared" si="288"/>
        <v>4.8098459024723414E-2</v>
      </c>
      <c r="T196" s="13">
        <f t="shared" si="289"/>
        <v>4.7001411819129015E-2</v>
      </c>
      <c r="U196" s="13">
        <f t="shared" si="290"/>
        <v>9.9465797085866586E-2</v>
      </c>
      <c r="V196" s="13">
        <f t="shared" si="291"/>
        <v>1.0578553805150416E-2</v>
      </c>
      <c r="W196" s="13">
        <f t="shared" si="292"/>
        <v>7.4033244851134331E-3</v>
      </c>
      <c r="X196" s="13">
        <f t="shared" si="293"/>
        <v>1.5152246947996406E-2</v>
      </c>
      <c r="Y196" s="13">
        <f t="shared" si="294"/>
        <v>1.5505911434432331E-2</v>
      </c>
      <c r="Z196" s="13">
        <f t="shared" si="295"/>
        <v>7.0164167465144589E-2</v>
      </c>
      <c r="AA196" s="13">
        <f t="shared" si="296"/>
        <v>6.7858267519089202E-2</v>
      </c>
      <c r="AB196" s="13">
        <f t="shared" si="297"/>
        <v>3.2814074741069017E-2</v>
      </c>
      <c r="AC196" s="13">
        <f t="shared" si="298"/>
        <v>1.3087116327345173E-3</v>
      </c>
      <c r="AD196" s="13">
        <f t="shared" si="299"/>
        <v>1.7900047545316346E-3</v>
      </c>
      <c r="AE196" s="13">
        <f t="shared" si="300"/>
        <v>3.6635695400477164E-3</v>
      </c>
      <c r="AF196" s="13">
        <f t="shared" si="301"/>
        <v>3.7490799230523049E-3</v>
      </c>
      <c r="AG196" s="13">
        <f t="shared" si="302"/>
        <v>2.5577241204763745E-3</v>
      </c>
      <c r="AH196" s="13">
        <f t="shared" si="303"/>
        <v>3.5900925134046593E-2</v>
      </c>
      <c r="AI196" s="13">
        <f t="shared" si="304"/>
        <v>3.4721064468400398E-2</v>
      </c>
      <c r="AJ196" s="13">
        <f t="shared" si="305"/>
        <v>1.6789989579899887E-2</v>
      </c>
      <c r="AK196" s="13">
        <f t="shared" si="306"/>
        <v>5.412732480205823E-3</v>
      </c>
      <c r="AL196" s="13">
        <f t="shared" si="307"/>
        <v>1.03619525720547E-4</v>
      </c>
      <c r="AM196" s="13">
        <f t="shared" si="308"/>
        <v>3.4623548139095414E-4</v>
      </c>
      <c r="AN196" s="13">
        <f t="shared" si="309"/>
        <v>7.0863373971291881E-4</v>
      </c>
      <c r="AO196" s="13">
        <f t="shared" si="310"/>
        <v>7.2517376763662415E-4</v>
      </c>
      <c r="AP196" s="13">
        <f t="shared" si="311"/>
        <v>4.9473323457741773E-4</v>
      </c>
      <c r="AQ196" s="13">
        <f t="shared" si="312"/>
        <v>2.5314033441231799E-4</v>
      </c>
      <c r="AR196" s="13">
        <f t="shared" si="313"/>
        <v>1.4695551556234939E-2</v>
      </c>
      <c r="AS196" s="13">
        <f t="shared" si="314"/>
        <v>1.4212591766857973E-2</v>
      </c>
      <c r="AT196" s="13">
        <f t="shared" si="315"/>
        <v>6.872752069168056E-3</v>
      </c>
      <c r="AU196" s="13">
        <f t="shared" si="316"/>
        <v>2.2156278403961662E-3</v>
      </c>
      <c r="AV196" s="13">
        <f t="shared" si="317"/>
        <v>5.3570316640268525E-4</v>
      </c>
      <c r="AW196" s="13">
        <f t="shared" si="318"/>
        <v>5.697400448606566E-6</v>
      </c>
      <c r="AX196" s="13">
        <f t="shared" si="319"/>
        <v>5.5809446069224134E-5</v>
      </c>
      <c r="AY196" s="13">
        <f t="shared" si="320"/>
        <v>1.142241584266875E-4</v>
      </c>
      <c r="AZ196" s="13">
        <f t="shared" si="321"/>
        <v>1.1689023352876284E-4</v>
      </c>
      <c r="BA196" s="13">
        <f t="shared" si="322"/>
        <v>7.9745691177803634E-5</v>
      </c>
      <c r="BB196" s="13">
        <f t="shared" si="323"/>
        <v>4.0803506863519061E-5</v>
      </c>
      <c r="BC196" s="13">
        <f t="shared" si="324"/>
        <v>1.670235618021365E-5</v>
      </c>
      <c r="BD196" s="13">
        <f t="shared" si="325"/>
        <v>5.0128521464654135E-3</v>
      </c>
      <c r="BE196" s="13">
        <f t="shared" si="326"/>
        <v>4.8481080055210995E-3</v>
      </c>
      <c r="BF196" s="13">
        <f t="shared" si="327"/>
        <v>2.3443890370645243E-3</v>
      </c>
      <c r="BG196" s="13">
        <f t="shared" si="328"/>
        <v>7.5578073629949626E-4</v>
      </c>
      <c r="BH196" s="13">
        <f t="shared" si="329"/>
        <v>1.8273562290560465E-4</v>
      </c>
      <c r="BI196" s="13">
        <f t="shared" si="330"/>
        <v>3.5346026988935423E-5</v>
      </c>
      <c r="BJ196" s="14">
        <f t="shared" si="331"/>
        <v>0.17023017667741744</v>
      </c>
      <c r="BK196" s="14">
        <f t="shared" si="332"/>
        <v>0.20650459892954898</v>
      </c>
      <c r="BL196" s="14">
        <f t="shared" si="333"/>
        <v>0.54802005803028664</v>
      </c>
      <c r="BM196" s="14">
        <f t="shared" si="334"/>
        <v>0.57470886281156008</v>
      </c>
      <c r="BN196" s="14">
        <f t="shared" si="335"/>
        <v>0.42010161153285946</v>
      </c>
    </row>
    <row r="197" spans="1:66" x14ac:dyDescent="0.25">
      <c r="A197" t="s">
        <v>69</v>
      </c>
      <c r="B197" t="s">
        <v>261</v>
      </c>
      <c r="C197" t="s">
        <v>260</v>
      </c>
      <c r="D197" s="11">
        <v>44232</v>
      </c>
      <c r="E197" s="10">
        <f>VLOOKUP(A197,home!$A$2:$E$405,3,FALSE)</f>
        <v>1.3382000000000001</v>
      </c>
      <c r="F197" s="10">
        <f>VLOOKUP(B197,home!$B$2:$E$405,3,FALSE)</f>
        <v>1.5880000000000001</v>
      </c>
      <c r="G197" s="10">
        <f>VLOOKUP(C197,away!$B$2:$E$405,4,FALSE)</f>
        <v>0.88739999999999997</v>
      </c>
      <c r="H197" s="10">
        <f>VLOOKUP(A197,away!$A$2:$E$405,3,FALSE)</f>
        <v>1.3237000000000001</v>
      </c>
      <c r="I197" s="10">
        <f>VLOOKUP(C197,away!$B$2:$E$405,3,FALSE)</f>
        <v>1.4165000000000001</v>
      </c>
      <c r="J197" s="10">
        <f>VLOOKUP(B197,home!$B$2:$E$405,4,FALSE)</f>
        <v>0.99150000000000005</v>
      </c>
      <c r="K197" s="12">
        <f t="shared" si="280"/>
        <v>1.88577966384</v>
      </c>
      <c r="L197" s="12">
        <f t="shared" si="281"/>
        <v>1.8590833710750003</v>
      </c>
      <c r="M197" s="13">
        <f t="shared" si="282"/>
        <v>2.3638866525325625E-2</v>
      </c>
      <c r="N197" s="13">
        <f t="shared" si="283"/>
        <v>4.4577693769687184E-2</v>
      </c>
      <c r="O197" s="13">
        <f t="shared" si="284"/>
        <v>4.3946623668294341E-2</v>
      </c>
      <c r="P197" s="13">
        <f t="shared" si="285"/>
        <v>8.2873649208099087E-2</v>
      </c>
      <c r="Q197" s="13">
        <f t="shared" si="286"/>
        <v>4.2031854185881581E-2</v>
      </c>
      <c r="R197" s="13">
        <f t="shared" si="287"/>
        <v>4.0850218638308518E-2</v>
      </c>
      <c r="S197" s="13">
        <f t="shared" si="288"/>
        <v>7.2635057667728598E-2</v>
      </c>
      <c r="T197" s="13">
        <f t="shared" si="289"/>
        <v>7.8140721172421601E-2</v>
      </c>
      <c r="U197" s="13">
        <f t="shared" si="290"/>
        <v>7.7034511571539954E-2</v>
      </c>
      <c r="V197" s="13">
        <f t="shared" si="291"/>
        <v>2.8293950571785534E-2</v>
      </c>
      <c r="W197" s="13">
        <f t="shared" si="292"/>
        <v>2.6420938619074564E-2</v>
      </c>
      <c r="X197" s="13">
        <f t="shared" si="293"/>
        <v>4.9118727634914802E-2</v>
      </c>
      <c r="Y197" s="13">
        <f t="shared" si="294"/>
        <v>4.5657904877216098E-2</v>
      </c>
      <c r="Z197" s="13">
        <f t="shared" si="295"/>
        <v>2.5314654058419137E-2</v>
      </c>
      <c r="AA197" s="13">
        <f t="shared" si="296"/>
        <v>4.7737859820511534E-2</v>
      </c>
      <c r="AB197" s="13">
        <f t="shared" si="297"/>
        <v>4.5011542622382647E-2</v>
      </c>
      <c r="AC197" s="13">
        <f t="shared" si="298"/>
        <v>6.1995964672346641E-3</v>
      </c>
      <c r="AD197" s="13">
        <f t="shared" si="299"/>
        <v>1.2456017186853921E-2</v>
      </c>
      <c r="AE197" s="13">
        <f t="shared" si="300"/>
        <v>2.315677442190453E-2</v>
      </c>
      <c r="AF197" s="13">
        <f t="shared" si="301"/>
        <v>2.1525187127748809E-2</v>
      </c>
      <c r="AG197" s="13">
        <f t="shared" si="302"/>
        <v>1.3339039149491819E-2</v>
      </c>
      <c r="AH197" s="13">
        <f t="shared" si="303"/>
        <v>1.1765513101130822E-2</v>
      </c>
      <c r="AI197" s="13">
        <f t="shared" si="304"/>
        <v>2.2187165340755599E-2</v>
      </c>
      <c r="AJ197" s="13">
        <f t="shared" si="305"/>
        <v>2.0920052598926295E-2</v>
      </c>
      <c r="AK197" s="13">
        <f t="shared" si="306"/>
        <v>1.3150203252506119E-2</v>
      </c>
      <c r="AL197" s="13">
        <f t="shared" si="307"/>
        <v>8.6938717185433816E-4</v>
      </c>
      <c r="AM197" s="13">
        <f t="shared" si="308"/>
        <v>4.6978607806821291E-3</v>
      </c>
      <c r="AN197" s="13">
        <f t="shared" si="309"/>
        <v>8.7337148569915646E-3</v>
      </c>
      <c r="AO197" s="13">
        <f t="shared" si="310"/>
        <v>8.118352029171846E-3</v>
      </c>
      <c r="AP197" s="13">
        <f t="shared" si="311"/>
        <v>5.0308977526554556E-3</v>
      </c>
      <c r="AQ197" s="13">
        <f t="shared" si="312"/>
        <v>2.3382145883850867E-3</v>
      </c>
      <c r="AR197" s="13">
        <f t="shared" si="313"/>
        <v>4.3746139516954736E-3</v>
      </c>
      <c r="AS197" s="13">
        <f t="shared" si="314"/>
        <v>8.2495580272580644E-3</v>
      </c>
      <c r="AT197" s="13">
        <f t="shared" si="315"/>
        <v>7.778424381735643E-3</v>
      </c>
      <c r="AU197" s="13">
        <f t="shared" si="316"/>
        <v>4.8894648385981012E-3</v>
      </c>
      <c r="AV197" s="13">
        <f t="shared" si="317"/>
        <v>2.3051133399222563E-3</v>
      </c>
      <c r="AW197" s="13">
        <f t="shared" si="318"/>
        <v>8.4664342736248725E-5</v>
      </c>
      <c r="AX197" s="13">
        <f t="shared" si="319"/>
        <v>1.4765217206269773E-3</v>
      </c>
      <c r="AY197" s="13">
        <f t="shared" si="320"/>
        <v>2.7449769778486607E-3</v>
      </c>
      <c r="AZ197" s="13">
        <f t="shared" si="321"/>
        <v>2.5515705267510776E-3</v>
      </c>
      <c r="BA197" s="13">
        <f t="shared" si="322"/>
        <v>1.5811941121360025E-3</v>
      </c>
      <c r="BB197" s="13">
        <f t="shared" si="323"/>
        <v>7.3489292007843533E-4</v>
      </c>
      <c r="BC197" s="13">
        <f t="shared" si="324"/>
        <v>2.7324544144771365E-4</v>
      </c>
      <c r="BD197" s="13">
        <f t="shared" si="325"/>
        <v>1.355462008744959E-3</v>
      </c>
      <c r="BE197" s="13">
        <f t="shared" si="326"/>
        <v>2.5561026911989602E-3</v>
      </c>
      <c r="BF197" s="13">
        <f t="shared" si="327"/>
        <v>2.4101232368748471E-3</v>
      </c>
      <c r="BG197" s="13">
        <f t="shared" si="328"/>
        <v>1.5149871291489411E-3</v>
      </c>
      <c r="BH197" s="13">
        <f t="shared" si="329"/>
        <v>7.1423297978210395E-4</v>
      </c>
      <c r="BI197" s="13">
        <f t="shared" si="330"/>
        <v>2.6937720570338744E-4</v>
      </c>
      <c r="BJ197" s="14">
        <f t="shared" si="331"/>
        <v>0.39470629985196976</v>
      </c>
      <c r="BK197" s="14">
        <f t="shared" si="332"/>
        <v>0.21725548458987654</v>
      </c>
      <c r="BL197" s="14">
        <f t="shared" si="333"/>
        <v>0.35902115040501864</v>
      </c>
      <c r="BM197" s="14">
        <f t="shared" si="334"/>
        <v>0.71571837027457541</v>
      </c>
      <c r="BN197" s="14">
        <f t="shared" si="335"/>
        <v>0.27791890599559632</v>
      </c>
    </row>
    <row r="198" spans="1:66" x14ac:dyDescent="0.25">
      <c r="A198" t="s">
        <v>69</v>
      </c>
      <c r="B198" t="s">
        <v>259</v>
      </c>
      <c r="C198" t="s">
        <v>258</v>
      </c>
      <c r="D198" s="11">
        <v>44232</v>
      </c>
      <c r="E198" s="10">
        <f>VLOOKUP(A198,home!$A$2:$E$405,3,FALSE)</f>
        <v>1.3382000000000001</v>
      </c>
      <c r="F198" s="10">
        <f>VLOOKUP(B198,home!$B$2:$E$405,3,FALSE)</f>
        <v>1.4066000000000001</v>
      </c>
      <c r="G198" s="10">
        <f>VLOOKUP(C198,away!$B$2:$E$405,4,FALSE)</f>
        <v>1.5385</v>
      </c>
      <c r="H198" s="10">
        <f>VLOOKUP(A198,away!$A$2:$E$405,3,FALSE)</f>
        <v>1.3237000000000001</v>
      </c>
      <c r="I198" s="10">
        <f>VLOOKUP(C198,away!$B$2:$E$405,3,FALSE)</f>
        <v>0.31109999999999999</v>
      </c>
      <c r="J198" s="10">
        <f>VLOOKUP(B198,home!$B$2:$E$405,4,FALSE)</f>
        <v>0.79990000000000006</v>
      </c>
      <c r="K198" s="12">
        <f t="shared" si="280"/>
        <v>2.8959371966200003</v>
      </c>
      <c r="L198" s="12">
        <f t="shared" si="281"/>
        <v>0.32940127569300004</v>
      </c>
      <c r="M198" s="13">
        <f t="shared" si="282"/>
        <v>3.9742327621900032E-2</v>
      </c>
      <c r="N198" s="13">
        <f t="shared" si="283"/>
        <v>0.11509128484051878</v>
      </c>
      <c r="O198" s="13">
        <f t="shared" si="284"/>
        <v>1.3091173417663023E-2</v>
      </c>
      <c r="P198" s="13">
        <f t="shared" si="285"/>
        <v>3.7911216047613321E-2</v>
      </c>
      <c r="Q198" s="13">
        <f t="shared" si="286"/>
        <v>0.16664856638822298</v>
      </c>
      <c r="R198" s="13">
        <f t="shared" si="287"/>
        <v>2.1561246120482451E-3</v>
      </c>
      <c r="S198" s="13">
        <f t="shared" si="288"/>
        <v>9.0411180485111473E-3</v>
      </c>
      <c r="T198" s="13">
        <f t="shared" si="289"/>
        <v>5.4894250360690254E-2</v>
      </c>
      <c r="U198" s="13">
        <f t="shared" si="290"/>
        <v>6.2440014645783809E-3</v>
      </c>
      <c r="V198" s="13">
        <f t="shared" si="291"/>
        <v>9.5828357924417822E-4</v>
      </c>
      <c r="W198" s="13">
        <f t="shared" si="292"/>
        <v>0.16086792738901748</v>
      </c>
      <c r="X198" s="13">
        <f t="shared" si="293"/>
        <v>5.2990100500031251E-2</v>
      </c>
      <c r="Y198" s="13">
        <f t="shared" si="294"/>
        <v>8.7275033519052855E-3</v>
      </c>
      <c r="Z198" s="13">
        <f t="shared" si="295"/>
        <v>2.3674339925392225E-4</v>
      </c>
      <c r="AA198" s="13">
        <f t="shared" si="296"/>
        <v>6.8559401595369299E-4</v>
      </c>
      <c r="AB198" s="13">
        <f t="shared" si="297"/>
        <v>9.9271860629019282E-4</v>
      </c>
      <c r="AC198" s="13">
        <f t="shared" si="298"/>
        <v>5.7133190828112714E-5</v>
      </c>
      <c r="AD198" s="13">
        <f t="shared" si="299"/>
        <v>0.11646585366725525</v>
      </c>
      <c r="AE198" s="13">
        <f t="shared" si="300"/>
        <v>3.8364000772668147E-2</v>
      </c>
      <c r="AF198" s="13">
        <f t="shared" si="301"/>
        <v>6.3185753976020623E-3</v>
      </c>
      <c r="AG198" s="13">
        <f t="shared" si="302"/>
        <v>6.9378226551084139E-4</v>
      </c>
      <c r="AH198" s="13">
        <f t="shared" si="303"/>
        <v>1.9495894431534807E-5</v>
      </c>
      <c r="AI198" s="13">
        <f t="shared" si="304"/>
        <v>5.6458885865658383E-5</v>
      </c>
      <c r="AJ198" s="13">
        <f t="shared" si="305"/>
        <v>8.175069382904166E-5</v>
      </c>
      <c r="AK198" s="13">
        <f t="shared" si="306"/>
        <v>7.891495836967161E-5</v>
      </c>
      <c r="AL198" s="13">
        <f t="shared" si="307"/>
        <v>2.1800320923131161E-6</v>
      </c>
      <c r="AM198" s="13">
        <f t="shared" si="308"/>
        <v>6.7455559554221278E-2</v>
      </c>
      <c r="AN198" s="13">
        <f t="shared" si="309"/>
        <v>2.2219947369745623E-2</v>
      </c>
      <c r="AO198" s="13">
        <f t="shared" si="310"/>
        <v>3.6596395047127643E-3</v>
      </c>
      <c r="AP198" s="13">
        <f t="shared" si="311"/>
        <v>4.0182997380962775E-4</v>
      </c>
      <c r="AQ198" s="13">
        <f t="shared" si="312"/>
        <v>3.3090826496144049E-5</v>
      </c>
      <c r="AR198" s="13">
        <f t="shared" si="313"/>
        <v>1.284394499304725E-6</v>
      </c>
      <c r="AS198" s="13">
        <f t="shared" si="314"/>
        <v>3.7195258056706739E-6</v>
      </c>
      <c r="AT198" s="13">
        <f t="shared" si="315"/>
        <v>5.3857565672148404E-6</v>
      </c>
      <c r="AU198" s="13">
        <f t="shared" si="316"/>
        <v>5.1989375916459668E-6</v>
      </c>
      <c r="AV198" s="13">
        <f t="shared" si="317"/>
        <v>3.763949188638389E-6</v>
      </c>
      <c r="AW198" s="13">
        <f t="shared" si="318"/>
        <v>5.7766333352792835E-8</v>
      </c>
      <c r="AX198" s="13">
        <f t="shared" si="319"/>
        <v>3.2557844005314182E-2</v>
      </c>
      <c r="AY198" s="13">
        <f t="shared" si="320"/>
        <v>1.0724595349164185E-2</v>
      </c>
      <c r="AZ198" s="13">
        <f t="shared" si="321"/>
        <v>1.7663476946529486E-3</v>
      </c>
      <c r="BA198" s="13">
        <f t="shared" si="322"/>
        <v>1.9394572797869032E-4</v>
      </c>
      <c r="BB198" s="13">
        <f t="shared" si="323"/>
        <v>1.5971492552847044E-5</v>
      </c>
      <c r="BC198" s="13">
        <f t="shared" si="324"/>
        <v>1.0522060043258136E-6</v>
      </c>
      <c r="BD198" s="13">
        <f t="shared" si="325"/>
        <v>7.0513531094008003E-8</v>
      </c>
      <c r="BE198" s="13">
        <f t="shared" si="326"/>
        <v>2.0420275756015875E-7</v>
      </c>
      <c r="BF198" s="13">
        <f t="shared" si="327"/>
        <v>2.9567918063541992E-7</v>
      </c>
      <c r="BG198" s="13">
        <f t="shared" si="328"/>
        <v>2.8542277915607884E-7</v>
      </c>
      <c r="BH198" s="13">
        <f t="shared" si="329"/>
        <v>2.0664161073018612E-7</v>
      </c>
      <c r="BI198" s="13">
        <f t="shared" si="330"/>
        <v>1.1968422537660331E-7</v>
      </c>
      <c r="BJ198" s="14">
        <f t="shared" si="331"/>
        <v>0.86009166863807518</v>
      </c>
      <c r="BK198" s="14">
        <f t="shared" si="332"/>
        <v>9.8436853869353316E-2</v>
      </c>
      <c r="BL198" s="14">
        <f t="shared" si="333"/>
        <v>2.3426767256766463E-2</v>
      </c>
      <c r="BM198" s="14">
        <f t="shared" si="334"/>
        <v>0.59682680265265153</v>
      </c>
      <c r="BN198" s="14">
        <f t="shared" si="335"/>
        <v>0.37464069292796637</v>
      </c>
    </row>
    <row r="199" spans="1:66" x14ac:dyDescent="0.25">
      <c r="A199" t="s">
        <v>21</v>
      </c>
      <c r="B199" t="s">
        <v>269</v>
      </c>
      <c r="C199" t="s">
        <v>265</v>
      </c>
      <c r="D199" s="11">
        <v>44232</v>
      </c>
      <c r="E199" s="10">
        <f>VLOOKUP(A199,home!$A$2:$E$405,3,FALSE)</f>
        <v>1.4056</v>
      </c>
      <c r="F199" s="10">
        <f>VLOOKUP(B199,home!$B$2:$E$405,3,FALSE)</f>
        <v>0.63239999999999996</v>
      </c>
      <c r="G199" s="10">
        <f>VLOOKUP(C199,away!$B$2:$E$405,4,FALSE)</f>
        <v>0.67190000000000005</v>
      </c>
      <c r="H199" s="10">
        <f>VLOOKUP(A199,away!$A$2:$E$405,3,FALSE)</f>
        <v>1.3583000000000001</v>
      </c>
      <c r="I199" s="10">
        <f>VLOOKUP(C199,away!$B$2:$E$405,3,FALSE)</f>
        <v>1.0225</v>
      </c>
      <c r="J199" s="10">
        <f>VLOOKUP(B199,home!$B$2:$E$405,4,FALSE)</f>
        <v>0.8589</v>
      </c>
      <c r="K199" s="12">
        <f t="shared" si="280"/>
        <v>0.59725287753599998</v>
      </c>
      <c r="L199" s="12">
        <f t="shared" si="281"/>
        <v>1.192893357075</v>
      </c>
      <c r="M199" s="13">
        <f t="shared" si="282"/>
        <v>0.16693575609667494</v>
      </c>
      <c r="N199" s="13">
        <f t="shared" si="283"/>
        <v>9.9702860692386958E-2</v>
      </c>
      <c r="O199" s="13">
        <f t="shared" si="284"/>
        <v>0.19913655450601597</v>
      </c>
      <c r="P199" s="13">
        <f t="shared" si="285"/>
        <v>0.11893488020132253</v>
      </c>
      <c r="Q199" s="13">
        <f t="shared" si="286"/>
        <v>2.977391022354952E-2</v>
      </c>
      <c r="R199" s="13">
        <f t="shared" si="287"/>
        <v>0.11877433651051508</v>
      </c>
      <c r="S199" s="13">
        <f t="shared" si="288"/>
        <v>2.118405615917161E-2</v>
      </c>
      <c r="T199" s="13">
        <f t="shared" si="289"/>
        <v>3.5517099719819652E-2</v>
      </c>
      <c r="U199" s="13">
        <f t="shared" si="290"/>
        <v>7.0938314258334315E-2</v>
      </c>
      <c r="V199" s="13">
        <f t="shared" si="291"/>
        <v>1.6769745841694872E-3</v>
      </c>
      <c r="W199" s="13">
        <f t="shared" si="292"/>
        <v>5.9275178521711602E-3</v>
      </c>
      <c r="X199" s="13">
        <f t="shared" si="293"/>
        <v>7.0708966697984486E-3</v>
      </c>
      <c r="Y199" s="13">
        <f t="shared" si="294"/>
        <v>4.2174128329831558E-3</v>
      </c>
      <c r="Z199" s="13">
        <f t="shared" si="295"/>
        <v>4.7228372338128016E-2</v>
      </c>
      <c r="AA199" s="13">
        <f t="shared" si="296"/>
        <v>2.8207281280288581E-2</v>
      </c>
      <c r="AB199" s="13">
        <f t="shared" si="297"/>
        <v>8.4234399560598489E-3</v>
      </c>
      <c r="AC199" s="13">
        <f t="shared" si="298"/>
        <v>7.4673476166991709E-5</v>
      </c>
      <c r="AD199" s="13">
        <f t="shared" si="299"/>
        <v>8.8505677346380868E-4</v>
      </c>
      <c r="AE199" s="13">
        <f t="shared" si="300"/>
        <v>1.0557783456992106E-3</v>
      </c>
      <c r="AF199" s="13">
        <f t="shared" si="301"/>
        <v>6.2971548756411071E-4</v>
      </c>
      <c r="AG199" s="13">
        <f t="shared" si="302"/>
        <v>2.5039447398749078E-4</v>
      </c>
      <c r="AH199" s="13">
        <f t="shared" si="303"/>
        <v>1.4084602906904407E-2</v>
      </c>
      <c r="AI199" s="13">
        <f t="shared" si="304"/>
        <v>8.4120696151005672E-3</v>
      </c>
      <c r="AJ199" s="13">
        <f t="shared" si="305"/>
        <v>2.5120663918259821E-3</v>
      </c>
      <c r="AK199" s="13">
        <f t="shared" si="306"/>
        <v>5.0011296035984822E-4</v>
      </c>
      <c r="AL199" s="13">
        <f t="shared" si="307"/>
        <v>2.1280715767074333E-6</v>
      </c>
      <c r="AM199" s="13">
        <f t="shared" si="308"/>
        <v>1.0572054094679751E-4</v>
      </c>
      <c r="AN199" s="13">
        <f t="shared" si="309"/>
        <v>1.2611333100181029E-4</v>
      </c>
      <c r="AO199" s="13">
        <f t="shared" si="310"/>
        <v>7.5219877395330095E-5</v>
      </c>
      <c r="AP199" s="13">
        <f t="shared" si="311"/>
        <v>2.9909764021628401E-5</v>
      </c>
      <c r="AQ199" s="13">
        <f t="shared" si="312"/>
        <v>8.9197897032703451E-6</v>
      </c>
      <c r="AR199" s="13">
        <f t="shared" si="313"/>
        <v>3.3602858489370961E-3</v>
      </c>
      <c r="AS199" s="13">
        <f t="shared" si="314"/>
        <v>2.0069403926211813E-3</v>
      </c>
      <c r="AT199" s="13">
        <f t="shared" si="315"/>
        <v>5.993254622681149E-4</v>
      </c>
      <c r="AU199" s="13">
        <f t="shared" si="316"/>
        <v>1.1931628564007501E-4</v>
      </c>
      <c r="AV199" s="13">
        <f t="shared" si="317"/>
        <v>1.7815498733860526E-5</v>
      </c>
      <c r="AW199" s="13">
        <f t="shared" si="318"/>
        <v>4.2115659067099599E-8</v>
      </c>
      <c r="AX199" s="13">
        <f t="shared" si="319"/>
        <v>1.0523649549189547E-5</v>
      </c>
      <c r="AY199" s="13">
        <f t="shared" si="320"/>
        <v>1.255359163941353E-5</v>
      </c>
      <c r="AZ199" s="13">
        <f t="shared" si="321"/>
        <v>7.4875480370443307E-6</v>
      </c>
      <c r="BA199" s="13">
        <f t="shared" si="322"/>
        <v>2.977282104723379E-6</v>
      </c>
      <c r="BB199" s="13">
        <f t="shared" si="323"/>
        <v>8.8789501121569886E-7</v>
      </c>
      <c r="BC199" s="13">
        <f t="shared" si="324"/>
        <v>2.1183281213184769E-7</v>
      </c>
      <c r="BD199" s="13">
        <f t="shared" si="325"/>
        <v>6.680771111783649E-4</v>
      </c>
      <c r="BE199" s="13">
        <f t="shared" si="326"/>
        <v>3.9901097706721662E-4</v>
      </c>
      <c r="BF199" s="13">
        <f t="shared" si="327"/>
        <v>1.1915522711092298E-4</v>
      </c>
      <c r="BG199" s="13">
        <f t="shared" si="328"/>
        <v>2.3721934088484786E-5</v>
      </c>
      <c r="BH199" s="13">
        <f t="shared" si="329"/>
        <v>3.5419983487667161E-6</v>
      </c>
      <c r="BI199" s="13">
        <f t="shared" si="330"/>
        <v>4.2309374120573644E-7</v>
      </c>
      <c r="BJ199" s="14">
        <f t="shared" si="331"/>
        <v>0.18541116817364603</v>
      </c>
      <c r="BK199" s="14">
        <f t="shared" si="332"/>
        <v>0.30882102218072172</v>
      </c>
      <c r="BL199" s="14">
        <f t="shared" si="333"/>
        <v>0.45830639221513991</v>
      </c>
      <c r="BM199" s="14">
        <f t="shared" si="334"/>
        <v>0.26649614520119042</v>
      </c>
      <c r="BN199" s="14">
        <f t="shared" si="335"/>
        <v>0.73325829823046484</v>
      </c>
    </row>
    <row r="200" spans="1:66" x14ac:dyDescent="0.25">
      <c r="A200" t="s">
        <v>21</v>
      </c>
      <c r="B200" t="s">
        <v>264</v>
      </c>
      <c r="C200" t="s">
        <v>266</v>
      </c>
      <c r="D200" s="11">
        <v>44232</v>
      </c>
      <c r="E200" s="10">
        <f>VLOOKUP(A200,home!$A$2:$E$405,3,FALSE)</f>
        <v>1.4056</v>
      </c>
      <c r="F200" s="10">
        <f>VLOOKUP(B200,home!$B$2:$E$405,3,FALSE)</f>
        <v>1.2647999999999999</v>
      </c>
      <c r="G200" s="10">
        <f>VLOOKUP(C200,away!$B$2:$E$405,4,FALSE)</f>
        <v>1.0276000000000001</v>
      </c>
      <c r="H200" s="10">
        <f>VLOOKUP(A200,away!$A$2:$E$405,3,FALSE)</f>
        <v>1.3583000000000001</v>
      </c>
      <c r="I200" s="10">
        <f>VLOOKUP(C200,away!$B$2:$E$405,3,FALSE)</f>
        <v>0.89980000000000004</v>
      </c>
      <c r="J200" s="10">
        <f>VLOOKUP(B200,home!$B$2:$E$405,4,FALSE)</f>
        <v>1.2679</v>
      </c>
      <c r="K200" s="12">
        <f t="shared" si="280"/>
        <v>1.8268702394880001</v>
      </c>
      <c r="L200" s="12">
        <f t="shared" si="281"/>
        <v>1.549625275286</v>
      </c>
      <c r="M200" s="13">
        <f t="shared" si="282"/>
        <v>3.4166982856637336E-2</v>
      </c>
      <c r="N200" s="13">
        <f t="shared" si="283"/>
        <v>6.2418644153887433E-2</v>
      </c>
      <c r="O200" s="13">
        <f t="shared" si="284"/>
        <v>5.2946020214908678E-2</v>
      </c>
      <c r="P200" s="13">
        <f t="shared" si="285"/>
        <v>9.6725508629946694E-2</v>
      </c>
      <c r="Q200" s="13">
        <f t="shared" si="286"/>
        <v>5.701538169696431E-2</v>
      </c>
      <c r="R200" s="13">
        <f t="shared" si="287"/>
        <v>4.1023245575413002E-2</v>
      </c>
      <c r="S200" s="13">
        <f t="shared" si="288"/>
        <v>6.8456615403958768E-2</v>
      </c>
      <c r="T200" s="13">
        <f t="shared" si="289"/>
        <v>8.8352476557694681E-2</v>
      </c>
      <c r="U200" s="13">
        <f t="shared" si="290"/>
        <v>7.4944146468929773E-2</v>
      </c>
      <c r="V200" s="13">
        <f t="shared" si="291"/>
        <v>2.1533137128372622E-2</v>
      </c>
      <c r="W200" s="13">
        <f t="shared" si="292"/>
        <v>3.4719901338410977E-2</v>
      </c>
      <c r="X200" s="13">
        <f t="shared" si="293"/>
        <v>5.3802836669437866E-2</v>
      </c>
      <c r="Y200" s="13">
        <f t="shared" si="294"/>
        <v>4.1687117792522689E-2</v>
      </c>
      <c r="Z200" s="13">
        <f t="shared" si="295"/>
        <v>2.1190219405974844E-2</v>
      </c>
      <c r="AA200" s="13">
        <f t="shared" si="296"/>
        <v>3.8711781200996526E-2</v>
      </c>
      <c r="AB200" s="13">
        <f t="shared" si="297"/>
        <v>3.5360700496835804E-2</v>
      </c>
      <c r="AC200" s="13">
        <f t="shared" si="298"/>
        <v>3.8099714018493265E-3</v>
      </c>
      <c r="AD200" s="13">
        <f t="shared" si="299"/>
        <v>1.5857188618275644E-2</v>
      </c>
      <c r="AE200" s="13">
        <f t="shared" si="300"/>
        <v>2.4572700277857421E-2</v>
      </c>
      <c r="AF200" s="13">
        <f t="shared" si="301"/>
        <v>1.9039238716297594E-2</v>
      </c>
      <c r="AG200" s="13">
        <f t="shared" si="302"/>
        <v>9.8345618456595063E-3</v>
      </c>
      <c r="AH200" s="13">
        <f t="shared" si="303"/>
        <v>8.2092248950886276E-3</v>
      </c>
      <c r="AI200" s="13">
        <f t="shared" si="304"/>
        <v>1.4997188650101412E-2</v>
      </c>
      <c r="AJ200" s="13">
        <f t="shared" si="305"/>
        <v>1.3698958810428744E-2</v>
      </c>
      <c r="AK200" s="13">
        <f t="shared" si="306"/>
        <v>8.3420733875814029E-3</v>
      </c>
      <c r="AL200" s="13">
        <f t="shared" si="307"/>
        <v>4.3143572056768509E-4</v>
      </c>
      <c r="AM200" s="13">
        <f t="shared" si="308"/>
        <v>5.7938051937351199E-3</v>
      </c>
      <c r="AN200" s="13">
        <f t="shared" si="309"/>
        <v>8.9782269682952415E-3</v>
      </c>
      <c r="AO200" s="13">
        <f t="shared" si="310"/>
        <v>6.9564437186623532E-3</v>
      </c>
      <c r="AP200" s="13">
        <f t="shared" si="311"/>
        <v>3.5932936708479041E-3</v>
      </c>
      <c r="AQ200" s="13">
        <f t="shared" si="312"/>
        <v>1.3920646734677813E-3</v>
      </c>
      <c r="AR200" s="13">
        <f t="shared" si="313"/>
        <v>2.5442444775872785E-3</v>
      </c>
      <c r="AS200" s="13">
        <f t="shared" si="314"/>
        <v>4.6480045180858926E-3</v>
      </c>
      <c r="AT200" s="13">
        <f t="shared" si="315"/>
        <v>4.2456505635484415E-3</v>
      </c>
      <c r="AU200" s="13">
        <f t="shared" si="316"/>
        <v>2.5854175539373682E-3</v>
      </c>
      <c r="AV200" s="13">
        <f t="shared" si="317"/>
        <v>1.1808055964845094E-3</v>
      </c>
      <c r="AW200" s="13">
        <f t="shared" si="318"/>
        <v>3.3927197825372568E-5</v>
      </c>
      <c r="AX200" s="13">
        <f t="shared" si="319"/>
        <v>1.7640883803042816E-3</v>
      </c>
      <c r="AY200" s="13">
        <f t="shared" si="320"/>
        <v>2.7336759419578564E-3</v>
      </c>
      <c r="AZ200" s="13">
        <f t="shared" si="321"/>
        <v>2.11808666704958E-3</v>
      </c>
      <c r="BA200" s="13">
        <f t="shared" si="322"/>
        <v>1.0940802115021035E-3</v>
      </c>
      <c r="BB200" s="13">
        <f t="shared" si="323"/>
        <v>4.2385358723347807E-4</v>
      </c>
      <c r="BC200" s="13">
        <f t="shared" si="324"/>
        <v>1.3136284635952735E-4</v>
      </c>
      <c r="BD200" s="13">
        <f t="shared" si="325"/>
        <v>6.5710425816267954E-4</v>
      </c>
      <c r="BE200" s="13">
        <f t="shared" si="326"/>
        <v>1.2004442134782389E-3</v>
      </c>
      <c r="BF200" s="13">
        <f t="shared" si="327"/>
        <v>1.0965279038844874E-3</v>
      </c>
      <c r="BG200" s="13">
        <f t="shared" si="328"/>
        <v>6.6773806479157604E-4</v>
      </c>
      <c r="BH200" s="13">
        <f t="shared" si="329"/>
        <v>3.0496769958525996E-4</v>
      </c>
      <c r="BI200" s="13">
        <f t="shared" si="330"/>
        <v>1.1142728287548561E-4</v>
      </c>
      <c r="BJ200" s="14">
        <f t="shared" si="331"/>
        <v>0.44227902952642334</v>
      </c>
      <c r="BK200" s="14">
        <f t="shared" si="332"/>
        <v>0.22785732708329032</v>
      </c>
      <c r="BL200" s="14">
        <f t="shared" si="333"/>
        <v>0.30747567183270524</v>
      </c>
      <c r="BM200" s="14">
        <f t="shared" si="334"/>
        <v>0.6518067159765033</v>
      </c>
      <c r="BN200" s="14">
        <f t="shared" si="335"/>
        <v>0.34429578312775744</v>
      </c>
    </row>
    <row r="201" spans="1:66" x14ac:dyDescent="0.25">
      <c r="A201" t="s">
        <v>21</v>
      </c>
      <c r="B201" t="s">
        <v>372</v>
      </c>
      <c r="C201" t="s">
        <v>275</v>
      </c>
      <c r="D201" s="11">
        <v>44232</v>
      </c>
      <c r="E201" s="10">
        <f>VLOOKUP(A201,home!$A$2:$E$405,3,FALSE)</f>
        <v>1.4056</v>
      </c>
      <c r="F201" s="10">
        <f>VLOOKUP(B201,home!$B$2:$E$405,3,FALSE)</f>
        <v>0.31619999999999998</v>
      </c>
      <c r="G201" s="10">
        <f>VLOOKUP(C201,away!$B$2:$E$405,4,FALSE)</f>
        <v>0.79049999999999998</v>
      </c>
      <c r="H201" s="10">
        <f>VLOOKUP(A201,away!$A$2:$E$405,3,FALSE)</f>
        <v>1.3583000000000001</v>
      </c>
      <c r="I201" s="10">
        <f>VLOOKUP(C201,away!$B$2:$E$405,3,FALSE)</f>
        <v>0.98160000000000003</v>
      </c>
      <c r="J201" s="10">
        <f>VLOOKUP(B201,home!$B$2:$E$405,4,FALSE)</f>
        <v>1.1043000000000001</v>
      </c>
      <c r="K201" s="12">
        <f t="shared" si="280"/>
        <v>0.35133829415999995</v>
      </c>
      <c r="L201" s="12">
        <f t="shared" si="281"/>
        <v>1.4723712293040001</v>
      </c>
      <c r="M201" s="13">
        <f t="shared" si="282"/>
        <v>0.16142582601474337</v>
      </c>
      <c r="N201" s="13">
        <f t="shared" si="283"/>
        <v>5.6715074345388861E-2</v>
      </c>
      <c r="O201" s="13">
        <f t="shared" si="284"/>
        <v>0.23767874189074134</v>
      </c>
      <c r="P201" s="13">
        <f t="shared" si="285"/>
        <v>8.3505643733987958E-2</v>
      </c>
      <c r="Q201" s="13">
        <f t="shared" si="286"/>
        <v>9.9630887368332491E-3</v>
      </c>
      <c r="R201" s="13">
        <f t="shared" si="287"/>
        <v>0.1749756706885495</v>
      </c>
      <c r="S201" s="13">
        <f t="shared" si="288"/>
        <v>1.0799375644500106E-2</v>
      </c>
      <c r="T201" s="13">
        <f t="shared" si="289"/>
        <v>1.4669365211116009E-2</v>
      </c>
      <c r="U201" s="13">
        <f t="shared" si="290"/>
        <v>6.1475653659216874E-2</v>
      </c>
      <c r="V201" s="13">
        <f t="shared" si="291"/>
        <v>6.2072458869456143E-4</v>
      </c>
      <c r="W201" s="13">
        <f t="shared" si="292"/>
        <v>1.1668048671212342E-3</v>
      </c>
      <c r="X201" s="13">
        <f t="shared" si="293"/>
        <v>1.7179699165611822E-3</v>
      </c>
      <c r="Y201" s="13">
        <f t="shared" si="294"/>
        <v>1.2647447389772394E-3</v>
      </c>
      <c r="Z201" s="13">
        <f t="shared" si="295"/>
        <v>8.5876381116663833E-2</v>
      </c>
      <c r="AA201" s="13">
        <f t="shared" si="296"/>
        <v>3.0171661250162695E-2</v>
      </c>
      <c r="AB201" s="13">
        <f t="shared" si="297"/>
        <v>5.3002299978027658E-3</v>
      </c>
      <c r="AC201" s="13">
        <f t="shared" si="298"/>
        <v>2.006881722403273E-5</v>
      </c>
      <c r="AD201" s="13">
        <f t="shared" si="299"/>
        <v>1.0248580790798993E-4</v>
      </c>
      <c r="AE201" s="13">
        <f t="shared" si="300"/>
        <v>1.5089715497570077E-4</v>
      </c>
      <c r="AF201" s="13">
        <f t="shared" si="301"/>
        <v>1.1108831478502439E-4</v>
      </c>
      <c r="AG201" s="13">
        <f t="shared" si="302"/>
        <v>5.4521079533778687E-5</v>
      </c>
      <c r="AH201" s="13">
        <f t="shared" si="303"/>
        <v>3.1610478208230298E-2</v>
      </c>
      <c r="AI201" s="13">
        <f t="shared" si="304"/>
        <v>1.1105971491261484E-2</v>
      </c>
      <c r="AJ201" s="13">
        <f t="shared" si="305"/>
        <v>1.9509765393646999E-3</v>
      </c>
      <c r="AK201" s="13">
        <f t="shared" si="306"/>
        <v>2.2848425642885793E-4</v>
      </c>
      <c r="AL201" s="13">
        <f t="shared" si="307"/>
        <v>4.1526428394909666E-7</v>
      </c>
      <c r="AM201" s="13">
        <f t="shared" si="308"/>
        <v>7.201437785200521E-6</v>
      </c>
      <c r="AN201" s="13">
        <f t="shared" si="309"/>
        <v>1.0603189804551967E-5</v>
      </c>
      <c r="AO201" s="13">
        <f t="shared" si="310"/>
        <v>7.8059158035359117E-6</v>
      </c>
      <c r="AP201" s="13">
        <f t="shared" si="311"/>
        <v>3.8310686158318963E-6</v>
      </c>
      <c r="AQ201" s="13">
        <f t="shared" si="312"/>
        <v>1.4101888018600965E-6</v>
      </c>
      <c r="AR201" s="13">
        <f t="shared" si="313"/>
        <v>9.3084717316678604E-3</v>
      </c>
      <c r="AS201" s="13">
        <f t="shared" si="314"/>
        <v>3.2704225794407665E-3</v>
      </c>
      <c r="AT201" s="13">
        <f t="shared" si="315"/>
        <v>5.7451234512153281E-4</v>
      </c>
      <c r="AU201" s="13">
        <f t="shared" si="316"/>
        <v>6.7282729102953505E-5</v>
      </c>
      <c r="AV201" s="13">
        <f t="shared" si="317"/>
        <v>5.9097498173652661E-6</v>
      </c>
      <c r="AW201" s="13">
        <f t="shared" si="318"/>
        <v>5.9671216267284535E-9</v>
      </c>
      <c r="AX201" s="13">
        <f t="shared" si="319"/>
        <v>4.2169014449195325E-7</v>
      </c>
      <c r="AY201" s="13">
        <f t="shared" si="320"/>
        <v>6.2088443643099867E-7</v>
      </c>
      <c r="AZ201" s="13">
        <f t="shared" si="321"/>
        <v>4.5708619046181546E-7</v>
      </c>
      <c r="BA201" s="13">
        <f t="shared" si="322"/>
        <v>2.2433351871604849E-7</v>
      </c>
      <c r="BB201" s="13">
        <f t="shared" si="323"/>
        <v>8.2575554681510091E-8</v>
      </c>
      <c r="BC201" s="13">
        <f t="shared" si="324"/>
        <v>2.4316374191374913E-8</v>
      </c>
      <c r="BD201" s="13">
        <f t="shared" si="325"/>
        <v>2.2842543277495557E-3</v>
      </c>
      <c r="BE201" s="13">
        <f t="shared" si="326"/>
        <v>8.0254601893912621E-4</v>
      </c>
      <c r="BF201" s="13">
        <f t="shared" si="327"/>
        <v>1.4098257463948579E-4</v>
      </c>
      <c r="BG201" s="13">
        <f t="shared" si="328"/>
        <v>1.6510859093373937E-5</v>
      </c>
      <c r="BH201" s="13">
        <f t="shared" si="329"/>
        <v>1.4502242672455302E-6</v>
      </c>
      <c r="BI201" s="13">
        <f t="shared" si="330"/>
        <v>1.0190386404069608E-7</v>
      </c>
      <c r="BJ201" s="14">
        <f t="shared" si="331"/>
        <v>8.5948722860230226E-2</v>
      </c>
      <c r="BK201" s="14">
        <f t="shared" si="332"/>
        <v>0.25637267494787042</v>
      </c>
      <c r="BL201" s="14">
        <f t="shared" si="333"/>
        <v>0.57097031302546175</v>
      </c>
      <c r="BM201" s="14">
        <f t="shared" si="334"/>
        <v>0.274903431622667</v>
      </c>
      <c r="BN201" s="14">
        <f t="shared" si="335"/>
        <v>0.72426404541024425</v>
      </c>
    </row>
    <row r="202" spans="1:66" x14ac:dyDescent="0.25">
      <c r="A202" t="s">
        <v>21</v>
      </c>
      <c r="B202" t="s">
        <v>397</v>
      </c>
      <c r="C202" t="s">
        <v>152</v>
      </c>
      <c r="D202" s="11">
        <v>44232</v>
      </c>
      <c r="E202" s="10">
        <f>VLOOKUP(A202,home!$A$2:$E$405,3,FALSE)</f>
        <v>1.4056</v>
      </c>
      <c r="F202" s="10">
        <f>VLOOKUP(B202,home!$B$2:$E$405,3,FALSE)</f>
        <v>1.1462000000000001</v>
      </c>
      <c r="G202" s="10">
        <f>VLOOKUP(C202,away!$B$2:$E$405,4,FALSE)</f>
        <v>1.1067</v>
      </c>
      <c r="H202" s="10">
        <f>VLOOKUP(A202,away!$A$2:$E$405,3,FALSE)</f>
        <v>1.3583000000000001</v>
      </c>
      <c r="I202" s="10">
        <f>VLOOKUP(C202,away!$B$2:$E$405,3,FALSE)</f>
        <v>0.73619999999999997</v>
      </c>
      <c r="J202" s="10">
        <f>VLOOKUP(B202,home!$B$2:$E$405,4,FALSE)</f>
        <v>1.1452</v>
      </c>
      <c r="K202" s="12">
        <f t="shared" si="280"/>
        <v>1.7830029534240002</v>
      </c>
      <c r="L202" s="12">
        <f t="shared" si="281"/>
        <v>1.1451776227919999</v>
      </c>
      <c r="M202" s="13">
        <f t="shared" si="282"/>
        <v>5.34942784202036E-2</v>
      </c>
      <c r="N202" s="13">
        <f t="shared" si="283"/>
        <v>9.5380456414508777E-2</v>
      </c>
      <c r="O202" s="13">
        <f t="shared" si="284"/>
        <v>6.1260450594222145E-2</v>
      </c>
      <c r="P202" s="13">
        <f t="shared" si="285"/>
        <v>0.10922756433758311</v>
      </c>
      <c r="Q202" s="13">
        <f t="shared" si="286"/>
        <v>8.5031817742999158E-2</v>
      </c>
      <c r="R202" s="13">
        <f t="shared" si="287"/>
        <v>3.5077048591329041E-2</v>
      </c>
      <c r="S202" s="13">
        <f t="shared" si="288"/>
        <v>5.5756714378891958E-2</v>
      </c>
      <c r="T202" s="13">
        <f t="shared" si="289"/>
        <v>9.7376534904610373E-2</v>
      </c>
      <c r="U202" s="13">
        <f t="shared" si="290"/>
        <v>6.254248123573683E-2</v>
      </c>
      <c r="V202" s="13">
        <f t="shared" si="291"/>
        <v>1.2649681189025057E-2</v>
      </c>
      <c r="W202" s="13">
        <f t="shared" si="292"/>
        <v>5.0537327390259595E-2</v>
      </c>
      <c r="X202" s="13">
        <f t="shared" si="293"/>
        <v>5.7874216443038508E-2</v>
      </c>
      <c r="Y202" s="13">
        <f t="shared" si="294"/>
        <v>3.3138128803594256E-2</v>
      </c>
      <c r="Z202" s="13">
        <f t="shared" si="295"/>
        <v>1.3389817040125884E-2</v>
      </c>
      <c r="AA202" s="13">
        <f t="shared" si="296"/>
        <v>2.3874083328351454E-2</v>
      </c>
      <c r="AB202" s="13">
        <f t="shared" si="297"/>
        <v>2.1283780542370668E-2</v>
      </c>
      <c r="AC202" s="13">
        <f t="shared" si="298"/>
        <v>1.6143009901343915E-3</v>
      </c>
      <c r="AD202" s="13">
        <f t="shared" si="299"/>
        <v>2.252705099874714E-2</v>
      </c>
      <c r="AE202" s="13">
        <f t="shared" si="300"/>
        <v>2.5797474711259399E-2</v>
      </c>
      <c r="AF202" s="13">
        <f t="shared" si="301"/>
        <v>1.4771345381938387E-2</v>
      </c>
      <c r="AG202" s="13">
        <f t="shared" si="302"/>
        <v>5.6386047299759288E-3</v>
      </c>
      <c r="AH202" s="13">
        <f t="shared" si="303"/>
        <v>3.8334297119077963E-3</v>
      </c>
      <c r="AI202" s="13">
        <f t="shared" si="304"/>
        <v>6.8350164980749148E-3</v>
      </c>
      <c r="AJ202" s="13">
        <f t="shared" si="305"/>
        <v>6.0934273013846718E-3</v>
      </c>
      <c r="AK202" s="13">
        <f t="shared" si="306"/>
        <v>3.6215329582811014E-3</v>
      </c>
      <c r="AL202" s="13">
        <f t="shared" si="307"/>
        <v>1.3184674732880119E-4</v>
      </c>
      <c r="AM202" s="13">
        <f t="shared" si="308"/>
        <v>8.033159692539836E-3</v>
      </c>
      <c r="AN202" s="13">
        <f t="shared" si="309"/>
        <v>9.1993947202112826E-3</v>
      </c>
      <c r="AO202" s="13">
        <f t="shared" si="310"/>
        <v>5.2674704884084159E-3</v>
      </c>
      <c r="AP202" s="13">
        <f t="shared" si="311"/>
        <v>2.0107297773475212E-3</v>
      </c>
      <c r="AQ202" s="13">
        <f t="shared" si="312"/>
        <v>5.7566068662498091E-4</v>
      </c>
      <c r="AR202" s="13">
        <f t="shared" si="313"/>
        <v>8.7799158492455817E-4</v>
      </c>
      <c r="AS202" s="13">
        <f t="shared" si="314"/>
        <v>1.565461589001906E-3</v>
      </c>
      <c r="AT202" s="13">
        <f t="shared" si="315"/>
        <v>1.3956113183311138E-3</v>
      </c>
      <c r="AU202" s="13">
        <f t="shared" si="316"/>
        <v>8.2945970080544607E-4</v>
      </c>
      <c r="AV202" s="13">
        <f t="shared" si="317"/>
        <v>3.6973227407057478E-4</v>
      </c>
      <c r="AW202" s="13">
        <f t="shared" si="318"/>
        <v>7.4781097581615559E-6</v>
      </c>
      <c r="AX202" s="13">
        <f t="shared" si="319"/>
        <v>2.3871912428541954E-3</v>
      </c>
      <c r="AY202" s="13">
        <f t="shared" si="320"/>
        <v>2.7337579926416471E-3</v>
      </c>
      <c r="AZ202" s="13">
        <f t="shared" si="321"/>
        <v>1.5653192396509956E-3</v>
      </c>
      <c r="BA202" s="13">
        <f t="shared" si="322"/>
        <v>5.975228552580359E-4</v>
      </c>
      <c r="BB202" s="13">
        <f t="shared" si="323"/>
        <v>1.7106745073707162E-4</v>
      </c>
      <c r="BC202" s="13">
        <f t="shared" si="324"/>
        <v>3.9180523314433441E-5</v>
      </c>
      <c r="BD202" s="13">
        <f t="shared" si="325"/>
        <v>1.675760526758807E-4</v>
      </c>
      <c r="BE202" s="13">
        <f t="shared" si="326"/>
        <v>2.9878859684423107E-4</v>
      </c>
      <c r="BF202" s="13">
        <f t="shared" si="327"/>
        <v>2.6637047531133851E-4</v>
      </c>
      <c r="BG202" s="13">
        <f t="shared" si="328"/>
        <v>1.5831311472835709E-4</v>
      </c>
      <c r="BH202" s="13">
        <f t="shared" si="329"/>
        <v>7.0568187781603383E-5</v>
      </c>
      <c r="BI202" s="13">
        <f t="shared" si="330"/>
        <v>2.5164657446475629E-5</v>
      </c>
      <c r="BJ202" s="14">
        <f t="shared" si="331"/>
        <v>0.52065341219051975</v>
      </c>
      <c r="BK202" s="14">
        <f t="shared" si="332"/>
        <v>0.2356081440558086</v>
      </c>
      <c r="BL202" s="14">
        <f t="shared" si="333"/>
        <v>0.23044628831358013</v>
      </c>
      <c r="BM202" s="14">
        <f t="shared" si="334"/>
        <v>0.55789976561630494</v>
      </c>
      <c r="BN202" s="14">
        <f t="shared" si="335"/>
        <v>0.43947161610084584</v>
      </c>
    </row>
    <row r="203" spans="1:66" x14ac:dyDescent="0.25">
      <c r="A203" t="s">
        <v>21</v>
      </c>
      <c r="B203" t="s">
        <v>151</v>
      </c>
      <c r="C203" t="s">
        <v>273</v>
      </c>
      <c r="D203" s="11">
        <v>44232</v>
      </c>
      <c r="E203" s="10">
        <f>VLOOKUP(A203,home!$A$2:$E$405,3,FALSE)</f>
        <v>1.4056</v>
      </c>
      <c r="F203" s="10">
        <f>VLOOKUP(B203,home!$B$2:$E$405,3,FALSE)</f>
        <v>0.79049999999999998</v>
      </c>
      <c r="G203" s="10">
        <f>VLOOKUP(C203,away!$B$2:$E$405,4,FALSE)</f>
        <v>0.98809999999999998</v>
      </c>
      <c r="H203" s="10">
        <f>VLOOKUP(A203,away!$A$2:$E$405,3,FALSE)</f>
        <v>1.3583000000000001</v>
      </c>
      <c r="I203" s="10">
        <f>VLOOKUP(C203,away!$B$2:$E$405,3,FALSE)</f>
        <v>1.0633999999999999</v>
      </c>
      <c r="J203" s="10">
        <f>VLOOKUP(B203,home!$B$2:$E$405,4,FALSE)</f>
        <v>1.3906000000000001</v>
      </c>
      <c r="K203" s="12">
        <f t="shared" si="280"/>
        <v>1.0979043910799999</v>
      </c>
      <c r="L203" s="12">
        <f t="shared" si="281"/>
        <v>2.0086051955320001</v>
      </c>
      <c r="M203" s="13">
        <f t="shared" si="282"/>
        <v>4.4756903114685873E-2</v>
      </c>
      <c r="N203" s="13">
        <f t="shared" si="283"/>
        <v>4.9138800460755742E-2</v>
      </c>
      <c r="O203" s="13">
        <f t="shared" si="284"/>
        <v>8.9898948132080408E-2</v>
      </c>
      <c r="P203" s="13">
        <f t="shared" si="285"/>
        <v>9.8700449907684215E-2</v>
      </c>
      <c r="Q203" s="13">
        <f t="shared" si="286"/>
        <v>2.6974852399133827E-2</v>
      </c>
      <c r="R203" s="13">
        <f t="shared" si="287"/>
        <v>9.0285747145479239E-2</v>
      </c>
      <c r="S203" s="13">
        <f t="shared" si="288"/>
        <v>5.4414951292635121E-2</v>
      </c>
      <c r="T203" s="13">
        <f t="shared" si="289"/>
        <v>5.418182867760904E-2</v>
      </c>
      <c r="U203" s="13">
        <f t="shared" si="290"/>
        <v>9.912511824296022E-2</v>
      </c>
      <c r="V203" s="13">
        <f t="shared" si="291"/>
        <v>1.3333213675877316E-2</v>
      </c>
      <c r="W203" s="13">
        <f t="shared" si="292"/>
        <v>9.871936299247968E-3</v>
      </c>
      <c r="X203" s="13">
        <f t="shared" si="293"/>
        <v>1.9828822540630415E-2</v>
      </c>
      <c r="Y203" s="13">
        <f t="shared" si="294"/>
        <v>1.9914137988196141E-2</v>
      </c>
      <c r="Z203" s="13">
        <f t="shared" si="295"/>
        <v>6.0449473599632694E-2</v>
      </c>
      <c r="AA203" s="13">
        <f t="shared" si="296"/>
        <v>6.6367742503511254E-2</v>
      </c>
      <c r="AB203" s="13">
        <f t="shared" si="297"/>
        <v>3.6432717960335877E-2</v>
      </c>
      <c r="AC203" s="13">
        <f t="shared" si="298"/>
        <v>1.8376972278894229E-3</v>
      </c>
      <c r="AD203" s="13">
        <f t="shared" si="299"/>
        <v>2.7096105528515964E-3</v>
      </c>
      <c r="AE203" s="13">
        <f t="shared" si="300"/>
        <v>5.4425378343260517E-3</v>
      </c>
      <c r="AF203" s="13">
        <f t="shared" si="301"/>
        <v>5.4659548854533932E-3</v>
      </c>
      <c r="AG203" s="13">
        <f t="shared" si="302"/>
        <v>3.6596484604884019E-3</v>
      </c>
      <c r="AH203" s="13">
        <f t="shared" si="303"/>
        <v>3.0354781684849185E-2</v>
      </c>
      <c r="AI203" s="13">
        <f t="shared" si="304"/>
        <v>3.3326648102070672E-2</v>
      </c>
      <c r="AJ203" s="13">
        <f t="shared" si="305"/>
        <v>1.829473664562067E-2</v>
      </c>
      <c r="AK203" s="13">
        <f t="shared" si="306"/>
        <v>6.6952905656263752E-3</v>
      </c>
      <c r="AL203" s="13">
        <f t="shared" si="307"/>
        <v>1.6210374763599267E-4</v>
      </c>
      <c r="AM203" s="13">
        <f t="shared" si="308"/>
        <v>5.9497866481849498E-4</v>
      </c>
      <c r="AN203" s="13">
        <f t="shared" si="309"/>
        <v>1.1950772373851214E-3</v>
      </c>
      <c r="AO203" s="13">
        <f t="shared" si="310"/>
        <v>1.2002191740368921E-3</v>
      </c>
      <c r="AP203" s="13">
        <f t="shared" si="311"/>
        <v>8.0358882291587579E-4</v>
      </c>
      <c r="AQ203" s="13">
        <f t="shared" si="312"/>
        <v>4.0352317119506825E-4</v>
      </c>
      <c r="AR203" s="13">
        <f t="shared" si="313"/>
        <v>1.2194154440285541E-2</v>
      </c>
      <c r="AS203" s="13">
        <f t="shared" si="314"/>
        <v>1.3388015705497172E-2</v>
      </c>
      <c r="AT203" s="13">
        <f t="shared" si="315"/>
        <v>7.3493806154566743E-3</v>
      </c>
      <c r="AU203" s="13">
        <f t="shared" si="316"/>
        <v>2.6896390831427056E-3</v>
      </c>
      <c r="AV203" s="13">
        <f t="shared" si="317"/>
        <v>7.3824163995069015E-4</v>
      </c>
      <c r="AW203" s="13">
        <f t="shared" si="318"/>
        <v>9.9300093703461245E-6</v>
      </c>
      <c r="AX203" s="13">
        <f t="shared" si="319"/>
        <v>1.0887161478385681E-4</v>
      </c>
      <c r="AY203" s="13">
        <f t="shared" si="320"/>
        <v>2.1868009110081329E-4</v>
      </c>
      <c r="AZ203" s="13">
        <f t="shared" si="321"/>
        <v>2.1962098357225233E-4</v>
      </c>
      <c r="BA203" s="13">
        <f t="shared" si="322"/>
        <v>1.4704394955035804E-4</v>
      </c>
      <c r="BB203" s="13">
        <f t="shared" si="323"/>
        <v>7.3838310259598632E-5</v>
      </c>
      <c r="BC203" s="13">
        <f t="shared" si="324"/>
        <v>2.9662402723346738E-5</v>
      </c>
      <c r="BD203" s="13">
        <f t="shared" si="325"/>
        <v>4.0822069939795199E-3</v>
      </c>
      <c r="BE203" s="13">
        <f t="shared" si="326"/>
        <v>4.4818729839876011E-3</v>
      </c>
      <c r="BF203" s="13">
        <f t="shared" si="327"/>
        <v>2.460334014691405E-3</v>
      </c>
      <c r="BG203" s="13">
        <f t="shared" si="328"/>
        <v>9.0040383941772633E-4</v>
      </c>
      <c r="BH203" s="13">
        <f t="shared" si="329"/>
        <v>2.4713933226050313E-4</v>
      </c>
      <c r="BI203" s="13">
        <f t="shared" si="330"/>
        <v>5.4267071619477114E-5</v>
      </c>
      <c r="BJ203" s="14">
        <f t="shared" si="331"/>
        <v>0.20218323452103426</v>
      </c>
      <c r="BK203" s="14">
        <f t="shared" si="332"/>
        <v>0.21342399905750878</v>
      </c>
      <c r="BL203" s="14">
        <f t="shared" si="333"/>
        <v>0.5193673867028229</v>
      </c>
      <c r="BM203" s="14">
        <f t="shared" si="334"/>
        <v>0.59545964263944873</v>
      </c>
      <c r="BN203" s="14">
        <f t="shared" si="335"/>
        <v>0.39975570115981929</v>
      </c>
    </row>
    <row r="204" spans="1:66" x14ac:dyDescent="0.25">
      <c r="A204" t="s">
        <v>21</v>
      </c>
      <c r="B204" t="s">
        <v>22</v>
      </c>
      <c r="C204" t="s">
        <v>271</v>
      </c>
      <c r="D204" s="11">
        <v>44232</v>
      </c>
      <c r="E204" s="10">
        <f>VLOOKUP(A204,home!$A$2:$E$405,3,FALSE)</f>
        <v>1.4056</v>
      </c>
      <c r="F204" s="10">
        <f>VLOOKUP(B204,home!$B$2:$E$405,3,FALSE)</f>
        <v>1.3438000000000001</v>
      </c>
      <c r="G204" s="10">
        <f>VLOOKUP(C204,away!$B$2:$E$405,4,FALSE)</f>
        <v>0.98809999999999998</v>
      </c>
      <c r="H204" s="10">
        <f>VLOOKUP(A204,away!$A$2:$E$405,3,FALSE)</f>
        <v>1.3583000000000001</v>
      </c>
      <c r="I204" s="10">
        <f>VLOOKUP(C204,away!$B$2:$E$405,3,FALSE)</f>
        <v>0.89980000000000004</v>
      </c>
      <c r="J204" s="10">
        <f>VLOOKUP(B204,home!$B$2:$E$405,4,FALSE)</f>
        <v>1.4315</v>
      </c>
      <c r="K204" s="12">
        <f t="shared" si="280"/>
        <v>1.866368021168</v>
      </c>
      <c r="L204" s="12">
        <f t="shared" si="281"/>
        <v>1.7495769237100001</v>
      </c>
      <c r="M204" s="13">
        <f t="shared" si="282"/>
        <v>2.6891502220169738E-2</v>
      </c>
      <c r="N204" s="13">
        <f t="shared" si="283"/>
        <v>5.018943978489307E-2</v>
      </c>
      <c r="O204" s="13">
        <f t="shared" si="284"/>
        <v>4.7048751728305208E-2</v>
      </c>
      <c r="P204" s="13">
        <f t="shared" si="285"/>
        <v>8.78102856615815E-2</v>
      </c>
      <c r="Q204" s="13">
        <f t="shared" si="286"/>
        <v>4.6835982707430696E-2</v>
      </c>
      <c r="R204" s="13">
        <f t="shared" si="287"/>
        <v>4.1157705156601894E-2</v>
      </c>
      <c r="S204" s="13">
        <f t="shared" si="288"/>
        <v>7.1682926123268487E-2</v>
      </c>
      <c r="T204" s="13">
        <f t="shared" si="289"/>
        <v>8.1943154544201355E-2</v>
      </c>
      <c r="U204" s="13">
        <f t="shared" si="290"/>
        <v>7.6815424728943066E-2</v>
      </c>
      <c r="V204" s="13">
        <f t="shared" si="291"/>
        <v>2.6007795525090593E-2</v>
      </c>
      <c r="W204" s="13">
        <f t="shared" si="292"/>
        <v>2.9137726788375364E-2</v>
      </c>
      <c r="X204" s="13">
        <f t="shared" si="293"/>
        <v>5.0978694398308232E-2</v>
      </c>
      <c r="Y204" s="13">
        <f t="shared" si="294"/>
        <v>4.4595573660072177E-2</v>
      </c>
      <c r="Z204" s="13">
        <f t="shared" si="295"/>
        <v>2.4002857058283582E-2</v>
      </c>
      <c r="AA204" s="13">
        <f t="shared" si="296"/>
        <v>4.4798164830247088E-2</v>
      </c>
      <c r="AB204" s="13">
        <f t="shared" si="297"/>
        <v>4.1804931123093088E-2</v>
      </c>
      <c r="AC204" s="13">
        <f t="shared" si="298"/>
        <v>5.3077918811218761E-3</v>
      </c>
      <c r="AD204" s="13">
        <f t="shared" si="299"/>
        <v>1.3595430371838487E-2</v>
      </c>
      <c r="AE204" s="13">
        <f t="shared" si="300"/>
        <v>2.3786251246474682E-2</v>
      </c>
      <c r="AF204" s="13">
        <f t="shared" si="301"/>
        <v>2.0807938141200171E-2</v>
      </c>
      <c r="AG204" s="13">
        <f t="shared" si="302"/>
        <v>1.2135029467276324E-2</v>
      </c>
      <c r="AH204" s="13">
        <f t="shared" si="303"/>
        <v>1.049871120307066E-2</v>
      </c>
      <c r="AI204" s="13">
        <f t="shared" si="304"/>
        <v>1.9594458852889299E-2</v>
      </c>
      <c r="AJ204" s="13">
        <f t="shared" si="305"/>
        <v>1.8285235697562404E-2</v>
      </c>
      <c r="AK204" s="13">
        <f t="shared" si="306"/>
        <v>1.1375659721816674E-2</v>
      </c>
      <c r="AL204" s="13">
        <f t="shared" si="307"/>
        <v>6.932728673877611E-4</v>
      </c>
      <c r="AM204" s="13">
        <f t="shared" si="308"/>
        <v>5.0748152960031065E-3</v>
      </c>
      <c r="AN204" s="13">
        <f t="shared" si="309"/>
        <v>8.8787797339775678E-3</v>
      </c>
      <c r="AO204" s="13">
        <f t="shared" si="310"/>
        <v>7.7670540666355857E-3</v>
      </c>
      <c r="AP204" s="13">
        <f t="shared" si="311"/>
        <v>4.5296861867311772E-3</v>
      </c>
      <c r="AQ204" s="13">
        <f t="shared" si="312"/>
        <v>1.9812586059882028E-3</v>
      </c>
      <c r="AR204" s="13">
        <f t="shared" si="313"/>
        <v>3.6736605699176183E-3</v>
      </c>
      <c r="AS204" s="13">
        <f t="shared" si="314"/>
        <v>6.8564026083200516E-3</v>
      </c>
      <c r="AT204" s="13">
        <f t="shared" si="315"/>
        <v>6.3982852842107063E-3</v>
      </c>
      <c r="AU204" s="13">
        <f t="shared" si="316"/>
        <v>3.9805183482535568E-3</v>
      </c>
      <c r="AV204" s="13">
        <f t="shared" si="317"/>
        <v>1.8572780382132266E-3</v>
      </c>
      <c r="AW204" s="13">
        <f t="shared" si="318"/>
        <v>6.2882822846504054E-5</v>
      </c>
      <c r="AX204" s="13">
        <f t="shared" si="319"/>
        <v>1.578578830299068E-3</v>
      </c>
      <c r="AY204" s="13">
        <f t="shared" si="320"/>
        <v>2.7618450937483734E-3</v>
      </c>
      <c r="AZ204" s="13">
        <f t="shared" si="321"/>
        <v>2.4160302214419186E-3</v>
      </c>
      <c r="BA204" s="13">
        <f t="shared" si="322"/>
        <v>1.4090102408069139E-3</v>
      </c>
      <c r="BB204" s="13">
        <f t="shared" si="323"/>
        <v>6.1629295064671158E-4</v>
      </c>
      <c r="BC204" s="13">
        <f t="shared" si="324"/>
        <v>2.1565038493932665E-4</v>
      </c>
      <c r="BD204" s="13">
        <f t="shared" si="325"/>
        <v>1.0712252931118652E-3</v>
      </c>
      <c r="BE204" s="13">
        <f t="shared" si="326"/>
        <v>1.9993006305303023E-3</v>
      </c>
      <c r="BF204" s="13">
        <f t="shared" si="327"/>
        <v>1.8657153807613879E-3</v>
      </c>
      <c r="BG204" s="13">
        <f t="shared" si="328"/>
        <v>1.1607038410847777E-3</v>
      </c>
      <c r="BH204" s="13">
        <f t="shared" si="329"/>
        <v>5.415751327618733E-4</v>
      </c>
      <c r="BI204" s="13">
        <f t="shared" si="330"/>
        <v>2.0215570176931495E-4</v>
      </c>
      <c r="BJ204" s="14">
        <f t="shared" si="331"/>
        <v>0.41123422272128846</v>
      </c>
      <c r="BK204" s="14">
        <f t="shared" si="332"/>
        <v>0.22115541937236832</v>
      </c>
      <c r="BL204" s="14">
        <f t="shared" si="333"/>
        <v>0.34098586387146418</v>
      </c>
      <c r="BM204" s="14">
        <f t="shared" si="334"/>
        <v>0.69474573349352031</v>
      </c>
      <c r="BN204" s="14">
        <f t="shared" si="335"/>
        <v>0.29993366725898207</v>
      </c>
    </row>
    <row r="205" spans="1:66" x14ac:dyDescent="0.25">
      <c r="A205" t="s">
        <v>21</v>
      </c>
      <c r="B205" t="s">
        <v>23</v>
      </c>
      <c r="C205" t="s">
        <v>274</v>
      </c>
      <c r="D205" s="11">
        <v>44232</v>
      </c>
      <c r="E205" s="10">
        <f>VLOOKUP(A205,home!$A$2:$E$405,3,FALSE)</f>
        <v>1.4056</v>
      </c>
      <c r="F205" s="10">
        <f>VLOOKUP(B205,home!$B$2:$E$405,3,FALSE)</f>
        <v>1.6205000000000001</v>
      </c>
      <c r="G205" s="10">
        <f>VLOOKUP(C205,away!$B$2:$E$405,4,FALSE)</f>
        <v>0.71140000000000003</v>
      </c>
      <c r="H205" s="10">
        <f>VLOOKUP(A205,away!$A$2:$E$405,3,FALSE)</f>
        <v>1.3583000000000001</v>
      </c>
      <c r="I205" s="10">
        <f>VLOOKUP(C205,away!$B$2:$E$405,3,FALSE)</f>
        <v>1.3906000000000001</v>
      </c>
      <c r="J205" s="10">
        <f>VLOOKUP(B205,home!$B$2:$E$405,4,FALSE)</f>
        <v>0.81799999999999995</v>
      </c>
      <c r="K205" s="12">
        <f t="shared" si="280"/>
        <v>1.6204089927200001</v>
      </c>
      <c r="L205" s="12">
        <f t="shared" si="281"/>
        <v>1.5450809196399999</v>
      </c>
      <c r="M205" s="13">
        <f t="shared" si="282"/>
        <v>4.2193465649432806E-2</v>
      </c>
      <c r="N205" s="13">
        <f t="shared" si="283"/>
        <v>6.837067117236334E-2</v>
      </c>
      <c r="O205" s="13">
        <f t="shared" si="284"/>
        <v>6.5192318708424388E-2</v>
      </c>
      <c r="P205" s="13">
        <f t="shared" si="285"/>
        <v>0.10563821949139916</v>
      </c>
      <c r="Q205" s="13">
        <f t="shared" si="286"/>
        <v>5.5394225202999817E-2</v>
      </c>
      <c r="R205" s="13">
        <f t="shared" si="287"/>
        <v>5.0363703871738157E-2</v>
      </c>
      <c r="S205" s="13">
        <f t="shared" si="288"/>
        <v>6.6120625821732198E-2</v>
      </c>
      <c r="T205" s="13">
        <f t="shared" si="289"/>
        <v>8.558856041939622E-2</v>
      </c>
      <c r="U205" s="13">
        <f t="shared" si="290"/>
        <v>8.1609798660451593E-2</v>
      </c>
      <c r="V205" s="13">
        <f t="shared" si="291"/>
        <v>1.8393751723177646E-2</v>
      </c>
      <c r="W205" s="13">
        <f t="shared" si="292"/>
        <v>2.9920433554565924E-2</v>
      </c>
      <c r="X205" s="13">
        <f t="shared" si="293"/>
        <v>4.6229490992516234E-2</v>
      </c>
      <c r="Y205" s="13">
        <f t="shared" si="294"/>
        <v>3.5714152228603038E-2</v>
      </c>
      <c r="Z205" s="13">
        <f t="shared" si="295"/>
        <v>2.5938665964873944E-2</v>
      </c>
      <c r="AA205" s="13">
        <f t="shared" si="296"/>
        <v>4.2031247588641935E-2</v>
      </c>
      <c r="AB205" s="13">
        <f t="shared" si="297"/>
        <v>3.4053905783938111E-2</v>
      </c>
      <c r="AC205" s="13">
        <f t="shared" si="298"/>
        <v>2.8782347454395832E-3</v>
      </c>
      <c r="AD205" s="13">
        <f t="shared" si="299"/>
        <v>1.2120834899474976E-2</v>
      </c>
      <c r="AE205" s="13">
        <f t="shared" si="300"/>
        <v>1.8727670733285403E-2</v>
      </c>
      <c r="AF205" s="13">
        <f t="shared" si="301"/>
        <v>1.4467883359649859E-2</v>
      </c>
      <c r="AG205" s="13">
        <f t="shared" si="302"/>
        <v>7.4513501755240205E-3</v>
      </c>
      <c r="AH205" s="13">
        <f t="shared" si="303"/>
        <v>1.0019334465810555E-2</v>
      </c>
      <c r="AI205" s="13">
        <f t="shared" si="304"/>
        <v>1.623541966946886E-2</v>
      </c>
      <c r="AJ205" s="13">
        <f t="shared" si="305"/>
        <v>1.3154010016495259E-2</v>
      </c>
      <c r="AK205" s="13">
        <f t="shared" si="306"/>
        <v>7.104958707019291E-3</v>
      </c>
      <c r="AL205" s="13">
        <f t="shared" si="307"/>
        <v>2.882451954174612E-4</v>
      </c>
      <c r="AM205" s="13">
        <f t="shared" si="308"/>
        <v>3.9281419740767277E-3</v>
      </c>
      <c r="AN205" s="13">
        <f t="shared" si="309"/>
        <v>6.0692972137829544E-3</v>
      </c>
      <c r="AO205" s="13">
        <f t="shared" si="310"/>
        <v>4.6887776603201283E-3</v>
      </c>
      <c r="AP205" s="13">
        <f t="shared" si="311"/>
        <v>2.414846966464971E-3</v>
      </c>
      <c r="AQ205" s="13">
        <f t="shared" si="312"/>
        <v>9.3278349293389072E-4</v>
      </c>
      <c r="AR205" s="13">
        <f t="shared" si="313"/>
        <v>3.0961365021230612E-3</v>
      </c>
      <c r="AS205" s="13">
        <f t="shared" si="314"/>
        <v>5.017007430728854E-3</v>
      </c>
      <c r="AT205" s="13">
        <f t="shared" si="315"/>
        <v>4.0648019786480496E-3</v>
      </c>
      <c r="AU205" s="13">
        <f t="shared" si="316"/>
        <v>2.1955472266091164E-3</v>
      </c>
      <c r="AV205" s="13">
        <f t="shared" si="317"/>
        <v>8.8942111748471775E-4</v>
      </c>
      <c r="AW205" s="13">
        <f t="shared" si="318"/>
        <v>2.0046356541611147E-5</v>
      </c>
      <c r="AX205" s="13">
        <f t="shared" si="319"/>
        <v>1.0608660965791389E-3</v>
      </c>
      <c r="AY205" s="13">
        <f t="shared" si="320"/>
        <v>1.6391239641173931E-3</v>
      </c>
      <c r="AZ205" s="13">
        <f t="shared" si="321"/>
        <v>1.2662895809412318E-3</v>
      </c>
      <c r="BA205" s="13">
        <f t="shared" si="322"/>
        <v>6.5217329008374308E-4</v>
      </c>
      <c r="BB205" s="13">
        <f t="shared" si="323"/>
        <v>2.5191512670180862E-4</v>
      </c>
      <c r="BC205" s="13">
        <f t="shared" si="324"/>
        <v>7.7845851127131458E-5</v>
      </c>
      <c r="BD205" s="13">
        <f t="shared" si="325"/>
        <v>7.9729690567187936E-4</v>
      </c>
      <c r="BE205" s="13">
        <f t="shared" si="326"/>
        <v>1.2919470758185427E-3</v>
      </c>
      <c r="BF205" s="13">
        <f t="shared" si="327"/>
        <v>1.0467413298873374E-3</v>
      </c>
      <c r="BG205" s="13">
        <f t="shared" si="328"/>
        <v>5.653830213337113E-4</v>
      </c>
      <c r="BH205" s="13">
        <f t="shared" si="329"/>
        <v>2.2903793302508755E-4</v>
      </c>
      <c r="BI205" s="13">
        <f t="shared" si="330"/>
        <v>7.4227025269570473E-5</v>
      </c>
      <c r="BJ205" s="14">
        <f t="shared" si="331"/>
        <v>0.39696733395550793</v>
      </c>
      <c r="BK205" s="14">
        <f t="shared" si="332"/>
        <v>0.23715166659071624</v>
      </c>
      <c r="BL205" s="14">
        <f t="shared" si="333"/>
        <v>0.33903224501858797</v>
      </c>
      <c r="BM205" s="14">
        <f t="shared" si="334"/>
        <v>0.6103182298257529</v>
      </c>
      <c r="BN205" s="14">
        <f t="shared" si="335"/>
        <v>0.38715260409635766</v>
      </c>
    </row>
    <row r="206" spans="1:66" x14ac:dyDescent="0.25">
      <c r="A206" t="s">
        <v>24</v>
      </c>
      <c r="B206" t="s">
        <v>25</v>
      </c>
      <c r="C206" t="s">
        <v>293</v>
      </c>
      <c r="D206" s="11">
        <v>44232</v>
      </c>
      <c r="E206" s="10">
        <f>VLOOKUP(A206,home!$A$2:$E$405,3,FALSE)</f>
        <v>1.6361000000000001</v>
      </c>
      <c r="F206" s="10">
        <f>VLOOKUP(B206,home!$B$2:$E$405,3,FALSE)</f>
        <v>1.2584</v>
      </c>
      <c r="G206" s="10">
        <f>VLOOKUP(C206,away!$B$2:$E$405,4,FALSE)</f>
        <v>1.0066999999999999</v>
      </c>
      <c r="H206" s="10">
        <f>VLOOKUP(A206,away!$A$2:$E$405,3,FALSE)</f>
        <v>1.4240999999999999</v>
      </c>
      <c r="I206" s="10">
        <f>VLOOKUP(C206,away!$B$2:$E$405,3,FALSE)</f>
        <v>0.61960000000000004</v>
      </c>
      <c r="J206" s="10">
        <f>VLOOKUP(B206,home!$B$2:$E$405,4,FALSE)</f>
        <v>0.95</v>
      </c>
      <c r="K206" s="12">
        <f t="shared" si="280"/>
        <v>2.0726626572080002</v>
      </c>
      <c r="L206" s="12">
        <f t="shared" si="281"/>
        <v>0.83825374199999991</v>
      </c>
      <c r="M206" s="13">
        <f t="shared" si="282"/>
        <v>5.4425831220515593E-2</v>
      </c>
      <c r="N206" s="13">
        <f t="shared" si="283"/>
        <v>0.11280638795826797</v>
      </c>
      <c r="O206" s="13">
        <f t="shared" si="284"/>
        <v>4.5622656682057616E-2</v>
      </c>
      <c r="P206" s="13">
        <f t="shared" si="285"/>
        <v>9.4560376827521858E-2</v>
      </c>
      <c r="Q206" s="13">
        <f t="shared" si="286"/>
        <v>0.11690479390781017</v>
      </c>
      <c r="R206" s="13">
        <f t="shared" si="287"/>
        <v>1.9121681341858047E-2</v>
      </c>
      <c r="S206" s="13">
        <f t="shared" si="288"/>
        <v>4.1072706953864641E-2</v>
      </c>
      <c r="T206" s="13">
        <f t="shared" si="289"/>
        <v>9.7995880950960665E-2</v>
      </c>
      <c r="U206" s="13">
        <f t="shared" si="290"/>
        <v>3.9632794860300136E-2</v>
      </c>
      <c r="V206" s="13">
        <f t="shared" si="291"/>
        <v>7.9289365194334764E-3</v>
      </c>
      <c r="W206" s="13">
        <f t="shared" si="292"/>
        <v>8.0768066927105156E-2</v>
      </c>
      <c r="X206" s="13">
        <f t="shared" si="293"/>
        <v>6.7704134335752328E-2</v>
      </c>
      <c r="Y206" s="13">
        <f t="shared" si="294"/>
        <v>2.837662197790753E-2</v>
      </c>
      <c r="Z206" s="13">
        <f t="shared" si="295"/>
        <v>5.3429403127146962E-3</v>
      </c>
      <c r="AA206" s="13">
        <f t="shared" si="296"/>
        <v>1.1074112865854984E-2</v>
      </c>
      <c r="AB206" s="13">
        <f t="shared" si="297"/>
        <v>1.1476450099382151E-2</v>
      </c>
      <c r="AC206" s="13">
        <f t="shared" si="298"/>
        <v>8.6099193193914551E-4</v>
      </c>
      <c r="AD206" s="13">
        <f t="shared" si="299"/>
        <v>4.1851239053671857E-2</v>
      </c>
      <c r="AE206" s="13">
        <f t="shared" si="300"/>
        <v>3.5081957744076971E-2</v>
      </c>
      <c r="AF206" s="13">
        <f t="shared" si="301"/>
        <v>1.4703791177829195E-2</v>
      </c>
      <c r="AG206" s="13">
        <f t="shared" si="302"/>
        <v>4.1085026588006373E-3</v>
      </c>
      <c r="AH206" s="13">
        <f t="shared" si="303"/>
        <v>1.1196849276039359E-3</v>
      </c>
      <c r="AI206" s="13">
        <f t="shared" si="304"/>
        <v>2.3207291372833207E-3</v>
      </c>
      <c r="AJ206" s="13">
        <f t="shared" si="305"/>
        <v>2.4050443101708394E-3</v>
      </c>
      <c r="AK206" s="13">
        <f t="shared" si="306"/>
        <v>1.6616151768738914E-3</v>
      </c>
      <c r="AL206" s="13">
        <f t="shared" si="307"/>
        <v>5.9836088639419658E-5</v>
      </c>
      <c r="AM206" s="13">
        <f t="shared" si="308"/>
        <v>1.7348700068886135E-2</v>
      </c>
      <c r="AN206" s="13">
        <f t="shared" si="309"/>
        <v>1.4542612751579458E-2</v>
      </c>
      <c r="AO206" s="13">
        <f t="shared" si="310"/>
        <v>6.0951997787341968E-3</v>
      </c>
      <c r="AP206" s="13">
        <f t="shared" si="311"/>
        <v>1.703108007587171E-3</v>
      </c>
      <c r="AQ206" s="13">
        <f t="shared" si="312"/>
        <v>3.5690916509752748E-4</v>
      </c>
      <c r="AR206" s="13">
        <f t="shared" si="313"/>
        <v>1.877160160849997E-4</v>
      </c>
      <c r="AS206" s="13">
        <f t="shared" si="314"/>
        <v>3.8907197669923516E-4</v>
      </c>
      <c r="AT206" s="13">
        <f t="shared" si="315"/>
        <v>4.0320747853530306E-4</v>
      </c>
      <c r="AU206" s="13">
        <f t="shared" si="316"/>
        <v>2.7857102795570635E-4</v>
      </c>
      <c r="AV206" s="13">
        <f t="shared" si="317"/>
        <v>1.4434594175595966E-4</v>
      </c>
      <c r="AW206" s="13">
        <f t="shared" si="318"/>
        <v>2.8877847576863425E-6</v>
      </c>
      <c r="AX206" s="13">
        <f t="shared" si="319"/>
        <v>5.9930004639803559E-3</v>
      </c>
      <c r="AY206" s="13">
        <f t="shared" si="320"/>
        <v>5.0236550647392688E-3</v>
      </c>
      <c r="AZ206" s="13">
        <f t="shared" si="321"/>
        <v>2.1055488282674716E-3</v>
      </c>
      <c r="BA206" s="13">
        <f t="shared" si="322"/>
        <v>5.8832806141964123E-4</v>
      </c>
      <c r="BB206" s="13">
        <f t="shared" si="323"/>
        <v>1.2329204975215498E-4</v>
      </c>
      <c r="BC206" s="13">
        <f t="shared" si="324"/>
        <v>2.0670004412718824E-5</v>
      </c>
      <c r="BD206" s="13">
        <f t="shared" si="325"/>
        <v>2.6225608819430519E-5</v>
      </c>
      <c r="BE206" s="13">
        <f t="shared" si="326"/>
        <v>5.4356840062578412E-5</v>
      </c>
      <c r="BF206" s="13">
        <f t="shared" si="327"/>
        <v>5.6331696280767045E-5</v>
      </c>
      <c r="BG206" s="13">
        <f t="shared" si="328"/>
        <v>3.8918867766109555E-5</v>
      </c>
      <c r="BH206" s="13">
        <f t="shared" si="329"/>
        <v>2.0166420969907862E-5</v>
      </c>
      <c r="BI206" s="13">
        <f t="shared" si="330"/>
        <v>8.3596375347728654E-6</v>
      </c>
      <c r="BJ206" s="14">
        <f t="shared" si="331"/>
        <v>0.65420240093663851</v>
      </c>
      <c r="BK206" s="14">
        <f t="shared" si="332"/>
        <v>0.20393233460665336</v>
      </c>
      <c r="BL206" s="14">
        <f t="shared" si="333"/>
        <v>0.13604204091384969</v>
      </c>
      <c r="BM206" s="14">
        <f t="shared" si="334"/>
        <v>0.55105722155184356</v>
      </c>
      <c r="BN206" s="14">
        <f t="shared" si="335"/>
        <v>0.44344172793803122</v>
      </c>
    </row>
    <row r="207" spans="1:66" x14ac:dyDescent="0.25">
      <c r="A207" t="s">
        <v>24</v>
      </c>
      <c r="B207" t="s">
        <v>180</v>
      </c>
      <c r="C207" t="s">
        <v>287</v>
      </c>
      <c r="D207" s="11">
        <v>44232</v>
      </c>
      <c r="E207" s="10">
        <f>VLOOKUP(A207,home!$A$2:$E$405,3,FALSE)</f>
        <v>1.6361000000000001</v>
      </c>
      <c r="F207" s="10">
        <f>VLOOKUP(B207,home!$B$2:$E$405,3,FALSE)</f>
        <v>1.1505000000000001</v>
      </c>
      <c r="G207" s="10">
        <f>VLOOKUP(C207,away!$B$2:$E$405,4,FALSE)</f>
        <v>1.2223999999999999</v>
      </c>
      <c r="H207" s="10">
        <f>VLOOKUP(A207,away!$A$2:$E$405,3,FALSE)</f>
        <v>1.4240999999999999</v>
      </c>
      <c r="I207" s="10">
        <f>VLOOKUP(C207,away!$B$2:$E$405,3,FALSE)</f>
        <v>0.90869999999999995</v>
      </c>
      <c r="J207" s="10">
        <f>VLOOKUP(B207,home!$B$2:$E$405,4,FALSE)</f>
        <v>1.1153</v>
      </c>
      <c r="K207" s="12">
        <f t="shared" si="280"/>
        <v>2.3009639203200001</v>
      </c>
      <c r="L207" s="12">
        <f t="shared" si="281"/>
        <v>1.4432870559509998</v>
      </c>
      <c r="M207" s="13">
        <f t="shared" si="282"/>
        <v>2.3653339326566561E-2</v>
      </c>
      <c r="N207" s="13">
        <f t="shared" si="283"/>
        <v>5.4425480385515819E-2</v>
      </c>
      <c r="O207" s="13">
        <f t="shared" si="284"/>
        <v>3.4138558480050249E-2</v>
      </c>
      <c r="P207" s="13">
        <f t="shared" si="285"/>
        <v>7.855159135433E-2</v>
      </c>
      <c r="Q207" s="13">
        <f t="shared" si="286"/>
        <v>6.2615533356577893E-2</v>
      </c>
      <c r="R207" s="13">
        <f t="shared" si="287"/>
        <v>2.4635869781541392E-2</v>
      </c>
      <c r="S207" s="13">
        <f t="shared" si="288"/>
        <v>6.5216505152903975E-2</v>
      </c>
      <c r="T207" s="13">
        <f t="shared" si="289"/>
        <v>9.0372188795016919E-2</v>
      </c>
      <c r="U207" s="13">
        <f t="shared" si="290"/>
        <v>5.6686247513028497E-2</v>
      </c>
      <c r="V207" s="13">
        <f t="shared" si="291"/>
        <v>2.4064538539594817E-2</v>
      </c>
      <c r="W207" s="13">
        <f t="shared" si="292"/>
        <v>4.8025361035026401E-2</v>
      </c>
      <c r="X207" s="13">
        <f t="shared" si="293"/>
        <v>6.9314381939227093E-2</v>
      </c>
      <c r="Y207" s="13">
        <f t="shared" si="294"/>
        <v>5.0020275122065139E-2</v>
      </c>
      <c r="Z207" s="13">
        <f t="shared" si="295"/>
        <v>1.185221065593103E-2</v>
      </c>
      <c r="AA207" s="13">
        <f t="shared" si="296"/>
        <v>2.7271509095329535E-2</v>
      </c>
      <c r="AB207" s="13">
        <f t="shared" si="297"/>
        <v>3.1375379240516005E-2</v>
      </c>
      <c r="AC207" s="13">
        <f t="shared" si="298"/>
        <v>4.9948227483720782E-3</v>
      </c>
      <c r="AD207" s="13">
        <f t="shared" si="299"/>
        <v>2.7626155750484431E-2</v>
      </c>
      <c r="AE207" s="13">
        <f t="shared" si="300"/>
        <v>3.9872473000360453E-2</v>
      </c>
      <c r="AF207" s="13">
        <f t="shared" si="301"/>
        <v>2.8773712085087996E-2</v>
      </c>
      <c r="AG207" s="13">
        <f t="shared" si="302"/>
        <v>1.3842908734689456E-2</v>
      </c>
      <c r="AH207" s="13">
        <f t="shared" si="303"/>
        <v>4.2765355560274382E-3</v>
      </c>
      <c r="AI207" s="13">
        <f t="shared" si="304"/>
        <v>9.8401540183847645E-3</v>
      </c>
      <c r="AJ207" s="13">
        <f t="shared" si="305"/>
        <v>1.132091968334761E-2</v>
      </c>
      <c r="AK207" s="13">
        <f t="shared" si="306"/>
        <v>8.6830092454077898E-3</v>
      </c>
      <c r="AL207" s="13">
        <f t="shared" si="307"/>
        <v>6.635025524311663E-4</v>
      </c>
      <c r="AM207" s="13">
        <f t="shared" si="308"/>
        <v>1.2713357527801112E-2</v>
      </c>
      <c r="AN207" s="13">
        <f t="shared" si="309"/>
        <v>1.8349024357552545E-2</v>
      </c>
      <c r="AO207" s="13">
        <f t="shared" si="310"/>
        <v>1.3241454672292605E-2</v>
      </c>
      <c r="AP207" s="13">
        <f t="shared" si="311"/>
        <v>6.3704067101606034E-3</v>
      </c>
      <c r="AQ207" s="13">
        <f t="shared" si="312"/>
        <v>2.2985813864795468E-3</v>
      </c>
      <c r="AR207" s="13">
        <f t="shared" si="313"/>
        <v>1.2344536824657225E-3</v>
      </c>
      <c r="AS207" s="13">
        <f t="shared" si="314"/>
        <v>2.8404333846597891E-3</v>
      </c>
      <c r="AT207" s="13">
        <f t="shared" si="315"/>
        <v>3.2678673680872987E-3</v>
      </c>
      <c r="AU207" s="13">
        <f t="shared" si="316"/>
        <v>2.5064149701199837E-3</v>
      </c>
      <c r="AV207" s="13">
        <f t="shared" si="317"/>
        <v>1.4417926038990034E-3</v>
      </c>
      <c r="AW207" s="13">
        <f t="shared" si="318"/>
        <v>6.1207215514937614E-5</v>
      </c>
      <c r="AX207" s="13">
        <f t="shared" si="319"/>
        <v>4.875496162933173E-3</v>
      </c>
      <c r="AY207" s="13">
        <f t="shared" si="320"/>
        <v>7.0367405033002145E-3</v>
      </c>
      <c r="AZ207" s="13">
        <f t="shared" si="321"/>
        <v>5.078018242249664E-3</v>
      </c>
      <c r="BA207" s="13">
        <f t="shared" si="322"/>
        <v>2.4430126663073301E-3</v>
      </c>
      <c r="BB207" s="13">
        <f t="shared" si="323"/>
        <v>8.8149213970142675E-4</v>
      </c>
      <c r="BC207" s="13">
        <f t="shared" si="324"/>
        <v>2.5444923903072389E-4</v>
      </c>
      <c r="BD207" s="13">
        <f t="shared" si="325"/>
        <v>2.9694517017897048E-4</v>
      </c>
      <c r="BE207" s="13">
        <f t="shared" si="326"/>
        <v>6.8326012289509339E-4</v>
      </c>
      <c r="BF207" s="13">
        <f t="shared" si="327"/>
        <v>7.860784454875099E-4</v>
      </c>
      <c r="BG207" s="13">
        <f t="shared" si="328"/>
        <v>6.0291271386933066E-4</v>
      </c>
      <c r="BH207" s="13">
        <f t="shared" si="329"/>
        <v>3.4682010042888642E-4</v>
      </c>
      <c r="BI207" s="13">
        <f t="shared" si="330"/>
        <v>1.5960410758572531E-4</v>
      </c>
      <c r="BJ207" s="14">
        <f t="shared" si="331"/>
        <v>0.55843050381186055</v>
      </c>
      <c r="BK207" s="14">
        <f t="shared" si="332"/>
        <v>0.2041810401774988</v>
      </c>
      <c r="BL207" s="14">
        <f t="shared" si="333"/>
        <v>0.22239476528331059</v>
      </c>
      <c r="BM207" s="14">
        <f t="shared" si="334"/>
        <v>0.71186261395623374</v>
      </c>
      <c r="BN207" s="14">
        <f t="shared" si="335"/>
        <v>0.27802037268458191</v>
      </c>
    </row>
    <row r="208" spans="1:66" x14ac:dyDescent="0.25">
      <c r="A208" t="s">
        <v>24</v>
      </c>
      <c r="B208" t="s">
        <v>286</v>
      </c>
      <c r="C208" t="s">
        <v>326</v>
      </c>
      <c r="D208" s="11">
        <v>44232</v>
      </c>
      <c r="E208" s="10">
        <f>VLOOKUP(A208,home!$A$2:$E$405,3,FALSE)</f>
        <v>1.6361000000000001</v>
      </c>
      <c r="F208" s="10">
        <f>VLOOKUP(B208,home!$B$2:$E$405,3,FALSE)</f>
        <v>1.5820000000000001</v>
      </c>
      <c r="G208" s="10">
        <f>VLOOKUP(C208,away!$B$2:$E$405,4,FALSE)</f>
        <v>0.91679999999999995</v>
      </c>
      <c r="H208" s="10">
        <f>VLOOKUP(A208,away!$A$2:$E$405,3,FALSE)</f>
        <v>1.4240999999999999</v>
      </c>
      <c r="I208" s="10">
        <f>VLOOKUP(C208,away!$B$2:$E$405,3,FALSE)</f>
        <v>0.81920000000000004</v>
      </c>
      <c r="J208" s="10">
        <f>VLOOKUP(B208,home!$B$2:$E$405,4,FALSE)</f>
        <v>0.74350000000000005</v>
      </c>
      <c r="K208" s="12">
        <f t="shared" si="280"/>
        <v>2.3729627913600004</v>
      </c>
      <c r="L208" s="12">
        <f t="shared" si="281"/>
        <v>0.86738399231999996</v>
      </c>
      <c r="M208" s="13">
        <f t="shared" si="282"/>
        <v>3.915031605395318E-2</v>
      </c>
      <c r="N208" s="13">
        <f t="shared" si="283"/>
        <v>9.2902243266014969E-2</v>
      </c>
      <c r="O208" s="13">
        <f t="shared" si="284"/>
        <v>3.3958357439467693E-2</v>
      </c>
      <c r="P208" s="13">
        <f t="shared" si="285"/>
        <v>8.0581918659559895E-2</v>
      </c>
      <c r="Q208" s="13">
        <f t="shared" si="286"/>
        <v>0.11022678325206436</v>
      </c>
      <c r="R208" s="13">
        <f t="shared" si="287"/>
        <v>1.4727467824237533E-2</v>
      </c>
      <c r="S208" s="13">
        <f t="shared" si="288"/>
        <v>4.146483521299861E-2</v>
      </c>
      <c r="T208" s="13">
        <f t="shared" si="289"/>
        <v>9.5608947317766896E-2</v>
      </c>
      <c r="U208" s="13">
        <f t="shared" si="290"/>
        <v>3.4947733157867283E-2</v>
      </c>
      <c r="V208" s="13">
        <f t="shared" si="291"/>
        <v>9.4828693188048468E-3</v>
      </c>
      <c r="W208" s="13">
        <f t="shared" si="292"/>
        <v>8.7188018422817468E-2</v>
      </c>
      <c r="X208" s="13">
        <f t="shared" si="293"/>
        <v>7.5625491502053124E-2</v>
      </c>
      <c r="Y208" s="13">
        <f t="shared" si="294"/>
        <v>3.2798170370106537E-2</v>
      </c>
      <c r="Z208" s="13">
        <f t="shared" si="295"/>
        <v>4.258123279383832E-3</v>
      </c>
      <c r="AA208" s="13">
        <f t="shared" si="296"/>
        <v>1.0104368103001655E-2</v>
      </c>
      <c r="AB208" s="13">
        <f t="shared" si="297"/>
        <v>1.1988644769313883E-2</v>
      </c>
      <c r="AC208" s="13">
        <f t="shared" si="298"/>
        <v>1.2198940537512099E-3</v>
      </c>
      <c r="AD208" s="13">
        <f t="shared" si="299"/>
        <v>5.1723480892439028E-2</v>
      </c>
      <c r="AE208" s="13">
        <f t="shared" si="300"/>
        <v>4.4864119353170993E-2</v>
      </c>
      <c r="AF208" s="13">
        <f t="shared" si="301"/>
        <v>1.945720947823722E-2</v>
      </c>
      <c r="AG208" s="13">
        <f t="shared" si="302"/>
        <v>5.6256240122133138E-3</v>
      </c>
      <c r="AH208" s="13">
        <f t="shared" si="303"/>
        <v>9.2335699246566939E-4</v>
      </c>
      <c r="AI208" s="13">
        <f t="shared" si="304"/>
        <v>2.1910917862631094E-3</v>
      </c>
      <c r="AJ208" s="13">
        <f t="shared" si="305"/>
        <v>2.5996896406284397E-3</v>
      </c>
      <c r="AK208" s="13">
        <f t="shared" si="306"/>
        <v>2.056322262098446E-3</v>
      </c>
      <c r="AL208" s="13">
        <f t="shared" si="307"/>
        <v>1.0043485041315252E-4</v>
      </c>
      <c r="AM208" s="13">
        <f t="shared" si="308"/>
        <v>2.4547579119475537E-2</v>
      </c>
      <c r="AN208" s="13">
        <f t="shared" si="309"/>
        <v>2.129217717844176E-2</v>
      </c>
      <c r="AO208" s="13">
        <f t="shared" si="310"/>
        <v>9.234246823110805E-3</v>
      </c>
      <c r="AP208" s="13">
        <f t="shared" si="311"/>
        <v>2.6698792918327086E-3</v>
      </c>
      <c r="AQ208" s="13">
        <f t="shared" si="312"/>
        <v>5.7895263979058714E-4</v>
      </c>
      <c r="AR208" s="13">
        <f t="shared" si="313"/>
        <v>1.6018101489229217E-4</v>
      </c>
      <c r="AS208" s="13">
        <f t="shared" si="314"/>
        <v>3.8010358822169137E-4</v>
      </c>
      <c r="AT208" s="13">
        <f t="shared" si="315"/>
        <v>4.5098583585624863E-4</v>
      </c>
      <c r="AU208" s="13">
        <f t="shared" si="316"/>
        <v>3.5672420263908888E-4</v>
      </c>
      <c r="AV208" s="13">
        <f t="shared" si="317"/>
        <v>2.1162331491003073E-4</v>
      </c>
      <c r="AW208" s="13">
        <f t="shared" si="318"/>
        <v>5.7422787081466073E-6</v>
      </c>
      <c r="AX208" s="13">
        <f t="shared" si="319"/>
        <v>9.7084153114135284E-3</v>
      </c>
      <c r="AY208" s="13">
        <f t="shared" si="320"/>
        <v>8.4209240319144812E-3</v>
      </c>
      <c r="AZ208" s="13">
        <f t="shared" si="321"/>
        <v>3.6520873529127078E-3</v>
      </c>
      <c r="BA208" s="13">
        <f t="shared" si="322"/>
        <v>1.0559207028236017E-3</v>
      </c>
      <c r="BB208" s="13">
        <f t="shared" si="323"/>
        <v>2.2897217869711893E-4</v>
      </c>
      <c r="BC208" s="13">
        <f t="shared" si="324"/>
        <v>3.9721360497703108E-5</v>
      </c>
      <c r="BD208" s="13">
        <f t="shared" si="325"/>
        <v>2.3156408031857613E-5</v>
      </c>
      <c r="BE208" s="13">
        <f t="shared" si="326"/>
        <v>5.4949294641147965E-5</v>
      </c>
      <c r="BF208" s="13">
        <f t="shared" si="327"/>
        <v>6.5196315797460817E-5</v>
      </c>
      <c r="BG208" s="13">
        <f t="shared" si="328"/>
        <v>5.1569477173710234E-5</v>
      </c>
      <c r="BH208" s="13">
        <f t="shared" si="329"/>
        <v>3.0593112625775815E-5</v>
      </c>
      <c r="BI208" s="13">
        <f t="shared" si="330"/>
        <v>1.4519263586570364E-5</v>
      </c>
      <c r="BJ208" s="14">
        <f t="shared" si="331"/>
        <v>0.69744896385779453</v>
      </c>
      <c r="BK208" s="14">
        <f t="shared" si="332"/>
        <v>0.18042119218139535</v>
      </c>
      <c r="BL208" s="14">
        <f t="shared" si="333"/>
        <v>0.11529663380371956</v>
      </c>
      <c r="BM208" s="14">
        <f t="shared" si="334"/>
        <v>0.61746264487378921</v>
      </c>
      <c r="BN208" s="14">
        <f t="shared" si="335"/>
        <v>0.37154708649529766</v>
      </c>
    </row>
    <row r="209" spans="1:66" x14ac:dyDescent="0.25">
      <c r="A209" t="s">
        <v>24</v>
      </c>
      <c r="B209" t="s">
        <v>290</v>
      </c>
      <c r="C209" t="s">
        <v>292</v>
      </c>
      <c r="D209" s="11">
        <v>44232</v>
      </c>
      <c r="E209" s="10">
        <f>VLOOKUP(A209,home!$A$2:$E$405,3,FALSE)</f>
        <v>1.6361000000000001</v>
      </c>
      <c r="F209" s="10">
        <f>VLOOKUP(B209,home!$B$2:$E$405,3,FALSE)</f>
        <v>1.0066999999999999</v>
      </c>
      <c r="G209" s="10">
        <f>VLOOKUP(C209,away!$B$2:$E$405,4,FALSE)</f>
        <v>0.67910000000000004</v>
      </c>
      <c r="H209" s="10">
        <f>VLOOKUP(A209,away!$A$2:$E$405,3,FALSE)</f>
        <v>1.4240999999999999</v>
      </c>
      <c r="I209" s="10">
        <f>VLOOKUP(C209,away!$B$2:$E$405,3,FALSE)</f>
        <v>1.4434</v>
      </c>
      <c r="J209" s="10">
        <f>VLOOKUP(B209,home!$B$2:$E$405,4,FALSE)</f>
        <v>0.99129999999999996</v>
      </c>
      <c r="K209" s="12">
        <f t="shared" si="280"/>
        <v>1.1185197159169999</v>
      </c>
      <c r="L209" s="12">
        <f t="shared" si="281"/>
        <v>2.0376626903220001</v>
      </c>
      <c r="M209" s="13">
        <f t="shared" si="282"/>
        <v>4.2588014875598226E-2</v>
      </c>
      <c r="N209" s="13">
        <f t="shared" si="283"/>
        <v>4.7635534300123093E-2</v>
      </c>
      <c r="O209" s="13">
        <f t="shared" si="284"/>
        <v>8.6780008966884814E-2</v>
      </c>
      <c r="P209" s="13">
        <f t="shared" si="285"/>
        <v>9.7065150976914705E-2</v>
      </c>
      <c r="Q209" s="13">
        <f t="shared" si="286"/>
        <v>2.66406421464641E-2</v>
      </c>
      <c r="R209" s="13">
        <f t="shared" si="287"/>
        <v>8.8414193268814945E-2</v>
      </c>
      <c r="S209" s="13">
        <f t="shared" si="288"/>
        <v>5.5306895388833918E-2</v>
      </c>
      <c r="T209" s="13">
        <f t="shared" si="289"/>
        <v>5.4284642548069688E-2</v>
      </c>
      <c r="U209" s="13">
        <f t="shared" si="290"/>
        <v>9.8893018338065616E-2</v>
      </c>
      <c r="V209" s="13">
        <f t="shared" si="291"/>
        <v>1.400595440515074E-2</v>
      </c>
      <c r="W209" s="13">
        <f t="shared" si="292"/>
        <v>9.9326944951698241E-3</v>
      </c>
      <c r="X209" s="13">
        <f t="shared" si="293"/>
        <v>2.023948098717426E-2</v>
      </c>
      <c r="Y209" s="13">
        <f t="shared" si="294"/>
        <v>2.0620617639523248E-2</v>
      </c>
      <c r="Z209" s="13">
        <f t="shared" si="295"/>
        <v>6.0052767639594232E-2</v>
      </c>
      <c r="AA209" s="13">
        <f t="shared" si="296"/>
        <v>6.717020460026854E-2</v>
      </c>
      <c r="AB209" s="13">
        <f t="shared" si="297"/>
        <v>3.7565599083789578E-2</v>
      </c>
      <c r="AC209" s="13">
        <f t="shared" si="298"/>
        <v>1.9951183491454133E-3</v>
      </c>
      <c r="AD209" s="13">
        <f t="shared" si="299"/>
        <v>2.7774786562569263E-3</v>
      </c>
      <c r="AE209" s="13">
        <f t="shared" si="300"/>
        <v>5.6595646310204206E-3</v>
      </c>
      <c r="AF209" s="13">
        <f t="shared" si="301"/>
        <v>5.7661418460481567E-3</v>
      </c>
      <c r="AG209" s="13">
        <f t="shared" si="302"/>
        <v>3.9164840355989158E-3</v>
      </c>
      <c r="AH209" s="13">
        <f t="shared" si="303"/>
        <v>3.0591821017444388E-2</v>
      </c>
      <c r="AI209" s="13">
        <f t="shared" si="304"/>
        <v>3.42175549538156E-2</v>
      </c>
      <c r="AJ209" s="13">
        <f t="shared" si="305"/>
        <v>1.9136504923158087E-2</v>
      </c>
      <c r="AK209" s="13">
        <f t="shared" si="306"/>
        <v>7.1348526834316833E-3</v>
      </c>
      <c r="AL209" s="13">
        <f t="shared" si="307"/>
        <v>1.8188822779581783E-4</v>
      </c>
      <c r="AM209" s="13">
        <f t="shared" si="308"/>
        <v>6.2133292751240547E-4</v>
      </c>
      <c r="AN209" s="13">
        <f t="shared" si="309"/>
        <v>1.266066924660572E-3</v>
      </c>
      <c r="AO209" s="13">
        <f t="shared" si="310"/>
        <v>1.2899086679157817E-3</v>
      </c>
      <c r="AP209" s="13">
        <f t="shared" si="311"/>
        <v>8.7613292217831283E-4</v>
      </c>
      <c r="AQ209" s="13">
        <f t="shared" si="312"/>
        <v>4.4631584182138422E-4</v>
      </c>
      <c r="AR209" s="13">
        <f t="shared" si="313"/>
        <v>1.2467162463250957E-2</v>
      </c>
      <c r="AS209" s="13">
        <f t="shared" si="314"/>
        <v>1.3944767016686545E-2</v>
      </c>
      <c r="AT209" s="13">
        <f t="shared" si="315"/>
        <v>7.7987484210164937E-3</v>
      </c>
      <c r="AU209" s="13">
        <f t="shared" si="316"/>
        <v>2.9076846227945063E-3</v>
      </c>
      <c r="AV209" s="13">
        <f t="shared" si="317"/>
        <v>8.1307564456608531E-4</v>
      </c>
      <c r="AW209" s="13">
        <f t="shared" si="318"/>
        <v>1.1515373478440735E-5</v>
      </c>
      <c r="AX209" s="13">
        <f t="shared" si="319"/>
        <v>1.15828854928509E-4</v>
      </c>
      <c r="AY209" s="13">
        <f t="shared" si="320"/>
        <v>2.3602013615054224E-4</v>
      </c>
      <c r="AZ209" s="13">
        <f t="shared" si="321"/>
        <v>2.4046471279933943E-4</v>
      </c>
      <c r="BA209" s="13">
        <f t="shared" si="322"/>
        <v>1.6332865787006966E-4</v>
      </c>
      <c r="BB209" s="13">
        <f t="shared" si="323"/>
        <v>8.3202178100551933E-5</v>
      </c>
      <c r="BC209" s="13">
        <f t="shared" si="324"/>
        <v>3.390759481380414E-5</v>
      </c>
      <c r="BD209" s="13">
        <f t="shared" si="325"/>
        <v>4.2339786342582312E-3</v>
      </c>
      <c r="BE209" s="13">
        <f t="shared" si="326"/>
        <v>4.735788579189164E-3</v>
      </c>
      <c r="BF209" s="13">
        <f t="shared" si="327"/>
        <v>2.6485364481188189E-3</v>
      </c>
      <c r="BG209" s="13">
        <f t="shared" si="328"/>
        <v>9.8748007851522687E-4</v>
      </c>
      <c r="BH209" s="13">
        <f t="shared" si="329"/>
        <v>2.7612898422363716E-4</v>
      </c>
      <c r="BI209" s="13">
        <f t="shared" si="330"/>
        <v>6.1771142598054474E-5</v>
      </c>
      <c r="BJ209" s="14">
        <f t="shared" si="331"/>
        <v>0.20284579070419989</v>
      </c>
      <c r="BK209" s="14">
        <f t="shared" si="332"/>
        <v>0.21137904235958938</v>
      </c>
      <c r="BL209" s="14">
        <f t="shared" si="333"/>
        <v>0.52077887987089122</v>
      </c>
      <c r="BM209" s="14">
        <f t="shared" si="334"/>
        <v>0.60570843127680296</v>
      </c>
      <c r="BN209" s="14">
        <f t="shared" si="335"/>
        <v>0.38912354453479991</v>
      </c>
    </row>
    <row r="210" spans="1:66" x14ac:dyDescent="0.25">
      <c r="A210" t="s">
        <v>24</v>
      </c>
      <c r="B210" t="s">
        <v>185</v>
      </c>
      <c r="C210" t="s">
        <v>295</v>
      </c>
      <c r="D210" s="11">
        <v>44232</v>
      </c>
      <c r="E210" s="10">
        <f>VLOOKUP(A210,home!$A$2:$E$405,3,FALSE)</f>
        <v>1.6361000000000001</v>
      </c>
      <c r="F210" s="10">
        <f>VLOOKUP(B210,home!$B$2:$E$405,3,FALSE)</f>
        <v>0.47539999999999999</v>
      </c>
      <c r="G210" s="10">
        <f>VLOOKUP(C210,away!$B$2:$E$405,4,FALSE)</f>
        <v>0.6472</v>
      </c>
      <c r="H210" s="10">
        <f>VLOOKUP(A210,away!$A$2:$E$405,3,FALSE)</f>
        <v>1.4240999999999999</v>
      </c>
      <c r="I210" s="10">
        <f>VLOOKUP(C210,away!$B$2:$E$405,3,FALSE)</f>
        <v>1.2392000000000001</v>
      </c>
      <c r="J210" s="10">
        <f>VLOOKUP(B210,home!$B$2:$E$405,4,FALSE)</f>
        <v>0.70220000000000005</v>
      </c>
      <c r="K210" s="12">
        <f t="shared" si="280"/>
        <v>0.50339341556799999</v>
      </c>
      <c r="L210" s="12">
        <f t="shared" si="281"/>
        <v>1.2392037423840001</v>
      </c>
      <c r="M210" s="13">
        <f t="shared" si="282"/>
        <v>0.17506513786334091</v>
      </c>
      <c r="N210" s="13">
        <f t="shared" si="283"/>
        <v>8.812663769590999E-2</v>
      </c>
      <c r="O210" s="13">
        <f t="shared" si="284"/>
        <v>0.21694137400122301</v>
      </c>
      <c r="P210" s="13">
        <f t="shared" si="285"/>
        <v>0.10920685923649057</v>
      </c>
      <c r="Q210" s="13">
        <f t="shared" si="286"/>
        <v>2.218118457613389E-2</v>
      </c>
      <c r="R210" s="13">
        <f t="shared" si="287"/>
        <v>0.13441728127012131</v>
      </c>
      <c r="S210" s="13">
        <f t="shared" si="288"/>
        <v>1.7031000931790923E-2</v>
      </c>
      <c r="T210" s="13">
        <f t="shared" si="289"/>
        <v>2.7487006937255382E-2</v>
      </c>
      <c r="U210" s="13">
        <f t="shared" si="290"/>
        <v>6.7664774329930913E-2</v>
      </c>
      <c r="V210" s="13">
        <f t="shared" si="291"/>
        <v>1.1804508526969647E-3</v>
      </c>
      <c r="W210" s="13">
        <f t="shared" si="292"/>
        <v>3.7219540883747615E-3</v>
      </c>
      <c r="X210" s="13">
        <f t="shared" si="293"/>
        <v>4.6122594352954347E-3</v>
      </c>
      <c r="Y210" s="13">
        <f t="shared" si="294"/>
        <v>2.8577645765320092E-3</v>
      </c>
      <c r="Z210" s="13">
        <f t="shared" si="295"/>
        <v>5.5523465997005708E-2</v>
      </c>
      <c r="AA210" s="13">
        <f t="shared" si="296"/>
        <v>2.7950147192406412E-2</v>
      </c>
      <c r="AB210" s="13">
        <f t="shared" si="297"/>
        <v>7.0349600304069034E-3</v>
      </c>
      <c r="AC210" s="13">
        <f t="shared" si="298"/>
        <v>4.6023344396067284E-5</v>
      </c>
      <c r="AD210" s="13">
        <f t="shared" si="299"/>
        <v>4.6840179528356309E-4</v>
      </c>
      <c r="AE210" s="13">
        <f t="shared" si="300"/>
        <v>5.8044525765477573E-4</v>
      </c>
      <c r="AF210" s="13">
        <f t="shared" si="301"/>
        <v>3.5964496776742165E-4</v>
      </c>
      <c r="AG210" s="13">
        <f t="shared" si="302"/>
        <v>1.485577966623207E-4</v>
      </c>
      <c r="AH210" s="13">
        <f t="shared" si="303"/>
        <v>1.7201221713405063E-2</v>
      </c>
      <c r="AI210" s="13">
        <f t="shared" si="304"/>
        <v>8.6589817502534198E-3</v>
      </c>
      <c r="AJ210" s="13">
        <f t="shared" si="305"/>
        <v>2.1794371993005233E-3</v>
      </c>
      <c r="AK210" s="13">
        <f t="shared" si="306"/>
        <v>3.6570477859061565E-4</v>
      </c>
      <c r="AL210" s="13">
        <f t="shared" si="307"/>
        <v>1.1483873841237958E-6</v>
      </c>
      <c r="AM210" s="13">
        <f t="shared" si="308"/>
        <v>4.715807591719519E-5</v>
      </c>
      <c r="AN210" s="13">
        <f t="shared" si="309"/>
        <v>5.8438464160217076E-5</v>
      </c>
      <c r="AO210" s="13">
        <f t="shared" si="310"/>
        <v>3.6208581743257133E-5</v>
      </c>
      <c r="AP210" s="13">
        <f t="shared" si="311"/>
        <v>1.495660333422041E-5</v>
      </c>
      <c r="AQ210" s="13">
        <f t="shared" si="312"/>
        <v>4.6335697062797369E-6</v>
      </c>
      <c r="AR210" s="13">
        <f t="shared" si="313"/>
        <v>4.2631636641656933E-3</v>
      </c>
      <c r="AS210" s="13">
        <f t="shared" si="314"/>
        <v>2.1460485180297582E-3</v>
      </c>
      <c r="AT210" s="13">
        <f t="shared" si="315"/>
        <v>5.4015334673282228E-4</v>
      </c>
      <c r="AU210" s="13">
        <f t="shared" si="316"/>
        <v>9.0636546047440572E-5</v>
      </c>
      <c r="AV210" s="13">
        <f t="shared" si="317"/>
        <v>1.140646012252685E-5</v>
      </c>
      <c r="AW210" s="13">
        <f t="shared" si="318"/>
        <v>1.989922483482623E-8</v>
      </c>
      <c r="AX210" s="13">
        <f t="shared" si="319"/>
        <v>3.9565108179286563E-6</v>
      </c>
      <c r="AY210" s="13">
        <f t="shared" si="320"/>
        <v>4.9029230123599731E-6</v>
      </c>
      <c r="AZ210" s="13">
        <f t="shared" si="321"/>
        <v>3.0378602727685571E-6</v>
      </c>
      <c r="BA210" s="13">
        <f t="shared" si="322"/>
        <v>1.2548426062848254E-6</v>
      </c>
      <c r="BB210" s="13">
        <f t="shared" si="323"/>
        <v>3.8875141345276201E-7</v>
      </c>
      <c r="BC210" s="13">
        <f t="shared" si="324"/>
        <v>9.6348441281546428E-8</v>
      </c>
      <c r="BD210" s="13">
        <f t="shared" si="325"/>
        <v>8.8048806117160187E-4</v>
      </c>
      <c r="BE210" s="13">
        <f t="shared" si="326"/>
        <v>4.432318924800188E-4</v>
      </c>
      <c r="BF210" s="13">
        <f t="shared" si="327"/>
        <v>1.1156000812209258E-4</v>
      </c>
      <c r="BG210" s="13">
        <f t="shared" si="328"/>
        <v>1.8719524509791341E-5</v>
      </c>
      <c r="BH210" s="13">
        <f t="shared" si="329"/>
        <v>2.3558213451981877E-6</v>
      </c>
      <c r="BI210" s="13">
        <f t="shared" si="330"/>
        <v>2.3718099068546324E-7</v>
      </c>
      <c r="BJ210" s="14">
        <f t="shared" si="331"/>
        <v>0.1507188896582948</v>
      </c>
      <c r="BK210" s="14">
        <f t="shared" si="332"/>
        <v>0.30253552353911195</v>
      </c>
      <c r="BL210" s="14">
        <f t="shared" si="333"/>
        <v>0.49092188328935571</v>
      </c>
      <c r="BM210" s="14">
        <f t="shared" si="334"/>
        <v>0.25375640481676093</v>
      </c>
      <c r="BN210" s="14">
        <f t="shared" si="335"/>
        <v>0.74593847464321972</v>
      </c>
    </row>
    <row r="211" spans="1:66" x14ac:dyDescent="0.25">
      <c r="A211" t="s">
        <v>24</v>
      </c>
      <c r="B211" t="s">
        <v>184</v>
      </c>
      <c r="C211" t="s">
        <v>26</v>
      </c>
      <c r="D211" s="11">
        <v>44232</v>
      </c>
      <c r="E211" s="10">
        <f>VLOOKUP(A211,home!$A$2:$E$405,3,FALSE)</f>
        <v>1.6361000000000001</v>
      </c>
      <c r="F211" s="10">
        <f>VLOOKUP(B211,home!$B$2:$E$405,3,FALSE)</f>
        <v>0.97070000000000001</v>
      </c>
      <c r="G211" s="10">
        <f>VLOOKUP(C211,away!$B$2:$E$405,4,FALSE)</f>
        <v>1.1505000000000001</v>
      </c>
      <c r="H211" s="10">
        <f>VLOOKUP(A211,away!$A$2:$E$405,3,FALSE)</f>
        <v>1.4240999999999999</v>
      </c>
      <c r="I211" s="10">
        <f>VLOOKUP(C211,away!$B$2:$E$405,3,FALSE)</f>
        <v>0.95</v>
      </c>
      <c r="J211" s="10">
        <f>VLOOKUP(B211,home!$B$2:$E$405,4,FALSE)</f>
        <v>0.99129999999999996</v>
      </c>
      <c r="K211" s="12">
        <f t="shared" si="280"/>
        <v>1.8271806916350004</v>
      </c>
      <c r="L211" s="12">
        <f t="shared" si="281"/>
        <v>1.3411248135</v>
      </c>
      <c r="M211" s="13">
        <f t="shared" si="282"/>
        <v>4.2074833121214919E-2</v>
      </c>
      <c r="N211" s="13">
        <f t="shared" si="283"/>
        <v>7.6878322682848693E-2</v>
      </c>
      <c r="O211" s="13">
        <f t="shared" si="284"/>
        <v>5.6427602722732985E-2</v>
      </c>
      <c r="P211" s="13">
        <f t="shared" si="285"/>
        <v>0.10310342617022829</v>
      </c>
      <c r="Q211" s="13">
        <f t="shared" si="286"/>
        <v>7.0235293405693108E-2</v>
      </c>
      <c r="R211" s="13">
        <f t="shared" si="287"/>
        <v>3.7838229088888696E-2</v>
      </c>
      <c r="S211" s="13">
        <f t="shared" si="288"/>
        <v>6.3163153002974801E-2</v>
      </c>
      <c r="T211" s="13">
        <f t="shared" si="289"/>
        <v>9.4194294769827963E-2</v>
      </c>
      <c r="U211" s="13">
        <f t="shared" si="290"/>
        <v>6.9137281596879235E-2</v>
      </c>
      <c r="V211" s="13">
        <f t="shared" si="291"/>
        <v>1.7197764076843779E-2</v>
      </c>
      <c r="W211" s="13">
        <f t="shared" si="292"/>
        <v>4.2777523994067181E-2</v>
      </c>
      <c r="X211" s="13">
        <f t="shared" si="293"/>
        <v>5.7369998888535133E-2</v>
      </c>
      <c r="Y211" s="13">
        <f t="shared" si="294"/>
        <v>3.8470164529940953E-2</v>
      </c>
      <c r="Z211" s="13">
        <f t="shared" si="295"/>
        <v>1.6915262643335361E-2</v>
      </c>
      <c r="AA211" s="13">
        <f t="shared" si="296"/>
        <v>3.0907241295837194E-2</v>
      </c>
      <c r="AB211" s="13">
        <f t="shared" si="297"/>
        <v>2.8236557263728826E-2</v>
      </c>
      <c r="AC211" s="13">
        <f t="shared" si="298"/>
        <v>2.6339207241796144E-3</v>
      </c>
      <c r="AD211" s="13">
        <f t="shared" si="299"/>
        <v>1.9540566469478136E-2</v>
      </c>
      <c r="AE211" s="13">
        <f t="shared" si="300"/>
        <v>2.6206338562063222E-2</v>
      </c>
      <c r="AF211" s="13">
        <f t="shared" si="301"/>
        <v>1.7572985458282453E-2</v>
      </c>
      <c r="AG211" s="13">
        <f t="shared" si="302"/>
        <v>7.8558556151257508E-3</v>
      </c>
      <c r="AH211" s="13">
        <f t="shared" si="303"/>
        <v>5.6713696144616681E-3</v>
      </c>
      <c r="AI211" s="13">
        <f t="shared" si="304"/>
        <v>1.0362617054669798E-2</v>
      </c>
      <c r="AJ211" s="13">
        <f t="shared" si="305"/>
        <v>9.4671868985501048E-3</v>
      </c>
      <c r="AK211" s="13">
        <f t="shared" si="306"/>
        <v>5.7660870350435328E-3</v>
      </c>
      <c r="AL211" s="13">
        <f t="shared" si="307"/>
        <v>2.5817452455849024E-4</v>
      </c>
      <c r="AM211" s="13">
        <f t="shared" si="308"/>
        <v>7.1408291513281484E-3</v>
      </c>
      <c r="AN211" s="13">
        <f t="shared" si="309"/>
        <v>9.5767431638103268E-3</v>
      </c>
      <c r="AO211" s="13">
        <f t="shared" si="310"/>
        <v>6.4218039447512644E-3</v>
      </c>
      <c r="AP211" s="13">
        <f t="shared" si="311"/>
        <v>2.8708135392460322E-3</v>
      </c>
      <c r="AQ211" s="13">
        <f t="shared" si="312"/>
        <v>9.6252981810365334E-4</v>
      </c>
      <c r="AR211" s="13">
        <f t="shared" si="313"/>
        <v>1.5212029032968947E-3</v>
      </c>
      <c r="AS211" s="13">
        <f t="shared" si="314"/>
        <v>2.7795125729631904E-3</v>
      </c>
      <c r="AT211" s="13">
        <f t="shared" si="315"/>
        <v>2.539335852737531E-3</v>
      </c>
      <c r="AU211" s="13">
        <f t="shared" si="316"/>
        <v>1.5466084798995054E-3</v>
      </c>
      <c r="AV211" s="13">
        <f t="shared" si="317"/>
        <v>7.0648328799783418E-4</v>
      </c>
      <c r="AW211" s="13">
        <f t="shared" si="318"/>
        <v>1.757363412415111E-5</v>
      </c>
      <c r="AX211" s="13">
        <f t="shared" si="319"/>
        <v>2.1745975245951897E-3</v>
      </c>
      <c r="AY211" s="13">
        <f t="shared" si="320"/>
        <v>2.9164066996102858E-3</v>
      </c>
      <c r="AZ211" s="13">
        <f t="shared" si="321"/>
        <v>1.9556326955524981E-3</v>
      </c>
      <c r="BA211" s="13">
        <f t="shared" si="322"/>
        <v>8.7424917803244806E-4</v>
      </c>
      <c r="BB211" s="13">
        <f t="shared" si="323"/>
        <v>2.9311931646032403E-4</v>
      </c>
      <c r="BC211" s="13">
        <f t="shared" si="324"/>
        <v>7.8621917724219919E-5</v>
      </c>
      <c r="BD211" s="13">
        <f t="shared" si="325"/>
        <v>3.4002049332995063E-4</v>
      </c>
      <c r="BE211" s="13">
        <f t="shared" si="326"/>
        <v>6.2127888017269315E-4</v>
      </c>
      <c r="BF211" s="13">
        <f t="shared" si="327"/>
        <v>5.6759438698608005E-4</v>
      </c>
      <c r="BG211" s="13">
        <f t="shared" si="328"/>
        <v>3.4569916819378999E-4</v>
      </c>
      <c r="BH211" s="13">
        <f t="shared" si="329"/>
        <v>1.5791371130949349E-4</v>
      </c>
      <c r="BI211" s="13">
        <f t="shared" si="330"/>
        <v>5.7707376849825991E-5</v>
      </c>
      <c r="BJ211" s="14">
        <f t="shared" si="331"/>
        <v>0.48636669132507698</v>
      </c>
      <c r="BK211" s="14">
        <f t="shared" si="332"/>
        <v>0.23134767831961017</v>
      </c>
      <c r="BL211" s="14">
        <f t="shared" si="333"/>
        <v>0.26499752968452883</v>
      </c>
      <c r="BM211" s="14">
        <f t="shared" si="334"/>
        <v>0.61017062171545844</v>
      </c>
      <c r="BN211" s="14">
        <f t="shared" si="335"/>
        <v>0.3865577071916067</v>
      </c>
    </row>
    <row r="212" spans="1:66" x14ac:dyDescent="0.25">
      <c r="A212" t="s">
        <v>196</v>
      </c>
      <c r="B212" t="s">
        <v>206</v>
      </c>
      <c r="C212" t="s">
        <v>307</v>
      </c>
      <c r="D212" s="11">
        <v>44232</v>
      </c>
      <c r="E212" s="10">
        <f>VLOOKUP(A212,home!$A$2:$E$405,3,FALSE)</f>
        <v>1.5903</v>
      </c>
      <c r="F212" s="10">
        <f>VLOOKUP(B212,home!$B$2:$E$405,3,FALSE)</f>
        <v>0.62880000000000003</v>
      </c>
      <c r="G212" s="10">
        <f>VLOOKUP(C212,away!$B$2:$E$405,4,FALSE)</f>
        <v>0.86460000000000004</v>
      </c>
      <c r="H212" s="10">
        <f>VLOOKUP(A212,away!$A$2:$E$405,3,FALSE)</f>
        <v>1.3957999999999999</v>
      </c>
      <c r="I212" s="10">
        <f>VLOOKUP(C212,away!$B$2:$E$405,3,FALSE)</f>
        <v>1.2538</v>
      </c>
      <c r="J212" s="10">
        <f>VLOOKUP(B212,home!$B$2:$E$405,4,FALSE)</f>
        <v>1.5224</v>
      </c>
      <c r="K212" s="12">
        <f t="shared" si="280"/>
        <v>0.8645832613440001</v>
      </c>
      <c r="L212" s="12">
        <f t="shared" si="281"/>
        <v>2.6642822704959999</v>
      </c>
      <c r="M212" s="13">
        <f t="shared" si="282"/>
        <v>2.9338180226133867E-2</v>
      </c>
      <c r="N212" s="13">
        <f t="shared" si="283"/>
        <v>2.5365299541808873E-2</v>
      </c>
      <c r="O212" s="13">
        <f t="shared" si="284"/>
        <v>7.8165193425104779E-2</v>
      </c>
      <c r="P212" s="13">
        <f t="shared" si="285"/>
        <v>6.7580317855061689E-2</v>
      </c>
      <c r="Q212" s="13">
        <f t="shared" si="286"/>
        <v>1.0965206701412291E-2</v>
      </c>
      <c r="R212" s="13">
        <f t="shared" si="287"/>
        <v>0.10412706950619859</v>
      </c>
      <c r="S212" s="13">
        <f t="shared" si="288"/>
        <v>3.8917711717195123E-2</v>
      </c>
      <c r="T212" s="13">
        <f t="shared" si="289"/>
        <v>2.9214405806896691E-2</v>
      </c>
      <c r="U212" s="13">
        <f t="shared" si="290"/>
        <v>9.0026521347862556E-2</v>
      </c>
      <c r="V212" s="13">
        <f t="shared" si="291"/>
        <v>9.9607455304829891E-3</v>
      </c>
      <c r="W212" s="13">
        <f t="shared" si="292"/>
        <v>3.1601113904060423E-3</v>
      </c>
      <c r="X212" s="13">
        <f t="shared" si="293"/>
        <v>8.4194287502512809E-3</v>
      </c>
      <c r="Y212" s="13">
        <f t="shared" si="294"/>
        <v>1.1215867373499392E-2</v>
      </c>
      <c r="Z212" s="13">
        <f t="shared" si="295"/>
        <v>9.2474635054689863E-2</v>
      </c>
      <c r="AA212" s="13">
        <f t="shared" si="296"/>
        <v>7.9952021567179968E-2</v>
      </c>
      <c r="AB212" s="13">
        <f t="shared" si="297"/>
        <v>3.4562589778799134E-2</v>
      </c>
      <c r="AC212" s="13">
        <f t="shared" si="298"/>
        <v>1.4340322572729744E-3</v>
      </c>
      <c r="AD212" s="13">
        <f t="shared" si="299"/>
        <v>6.8304485303189463E-4</v>
      </c>
      <c r="AE212" s="13">
        <f t="shared" si="300"/>
        <v>1.8198242918864229E-3</v>
      </c>
      <c r="AF212" s="13">
        <f t="shared" si="301"/>
        <v>2.4242627981454672E-3</v>
      </c>
      <c r="AG212" s="13">
        <f t="shared" si="302"/>
        <v>2.1529734640406638E-3</v>
      </c>
      <c r="AH212" s="13">
        <f t="shared" si="303"/>
        <v>6.1594632661699525E-2</v>
      </c>
      <c r="AI212" s="13">
        <f t="shared" si="304"/>
        <v>5.3253688387937849E-2</v>
      </c>
      <c r="AJ212" s="13">
        <f t="shared" si="305"/>
        <v>2.30211237925202E-2</v>
      </c>
      <c r="AK212" s="13">
        <f t="shared" si="306"/>
        <v>6.6345594294470256E-3</v>
      </c>
      <c r="AL212" s="13">
        <f t="shared" si="307"/>
        <v>1.3213137967513284E-4</v>
      </c>
      <c r="AM212" s="13">
        <f t="shared" si="308"/>
        <v>1.1810982933570976E-4</v>
      </c>
      <c r="AN212" s="13">
        <f t="shared" si="309"/>
        <v>3.1467792427043983E-4</v>
      </c>
      <c r="AO212" s="13">
        <f t="shared" si="310"/>
        <v>4.1919540727510793E-4</v>
      </c>
      <c r="AP212" s="13">
        <f t="shared" si="311"/>
        <v>3.7228496382547333E-4</v>
      </c>
      <c r="AQ212" s="13">
        <f t="shared" si="312"/>
        <v>2.479680571731133E-4</v>
      </c>
      <c r="AR212" s="13">
        <f t="shared" si="313"/>
        <v>3.2821097551655978E-2</v>
      </c>
      <c r="AS212" s="13">
        <f t="shared" si="314"/>
        <v>2.83765715621003E-2</v>
      </c>
      <c r="AT212" s="13">
        <f t="shared" si="315"/>
        <v>1.226695439346104E-2</v>
      </c>
      <c r="AU212" s="13">
        <f t="shared" si="316"/>
        <v>3.5352678120855532E-3</v>
      </c>
      <c r="AV212" s="13">
        <f t="shared" si="317"/>
        <v>7.6413334367434881E-4</v>
      </c>
      <c r="AW212" s="13">
        <f t="shared" si="318"/>
        <v>8.454550585473666E-6</v>
      </c>
      <c r="AX212" s="13">
        <f t="shared" si="319"/>
        <v>1.7019296907308524E-5</v>
      </c>
      <c r="AY212" s="13">
        <f t="shared" si="320"/>
        <v>4.5344211006449501E-5</v>
      </c>
      <c r="AZ212" s="13">
        <f t="shared" si="321"/>
        <v>6.0404888727056492E-5</v>
      </c>
      <c r="BA212" s="13">
        <f t="shared" si="322"/>
        <v>5.3645224695593443E-5</v>
      </c>
      <c r="BB212" s="13">
        <f t="shared" si="323"/>
        <v>3.5731505263310948E-5</v>
      </c>
      <c r="BC212" s="13">
        <f t="shared" si="324"/>
        <v>1.9039763194234771E-5</v>
      </c>
      <c r="BD212" s="13">
        <f t="shared" si="325"/>
        <v>1.4574111384182785E-2</v>
      </c>
      <c r="BE212" s="13">
        <f t="shared" si="326"/>
        <v>1.2600532751727473E-2</v>
      </c>
      <c r="BF212" s="13">
        <f t="shared" si="327"/>
        <v>5.4471048505802125E-3</v>
      </c>
      <c r="BG212" s="13">
        <f t="shared" si="328"/>
        <v>1.5698252255324544E-3</v>
      </c>
      <c r="BH212" s="13">
        <f t="shared" si="329"/>
        <v>3.3931115330773247E-4</v>
      </c>
      <c r="BI212" s="13">
        <f t="shared" si="330"/>
        <v>5.8672548707438681E-5</v>
      </c>
      <c r="BJ212" s="14">
        <f t="shared" si="331"/>
        <v>9.7123846043052825E-2</v>
      </c>
      <c r="BK212" s="14">
        <f t="shared" si="332"/>
        <v>0.14740846317682821</v>
      </c>
      <c r="BL212" s="14">
        <f t="shared" si="333"/>
        <v>0.64369098247376477</v>
      </c>
      <c r="BM212" s="14">
        <f t="shared" si="334"/>
        <v>0.66511976983219456</v>
      </c>
      <c r="BN212" s="14">
        <f t="shared" si="335"/>
        <v>0.31554126725572007</v>
      </c>
    </row>
    <row r="213" spans="1:66" x14ac:dyDescent="0.25">
      <c r="A213" t="s">
        <v>196</v>
      </c>
      <c r="B213" t="s">
        <v>306</v>
      </c>
      <c r="C213" t="s">
        <v>197</v>
      </c>
      <c r="D213" s="11">
        <v>44232</v>
      </c>
      <c r="E213" s="10">
        <f>VLOOKUP(A213,home!$A$2:$E$405,3,FALSE)</f>
        <v>1.5903</v>
      </c>
      <c r="F213" s="10">
        <f>VLOOKUP(B213,home!$B$2:$E$405,3,FALSE)</f>
        <v>1.3362000000000001</v>
      </c>
      <c r="G213" s="10">
        <f>VLOOKUP(C213,away!$B$2:$E$405,4,FALSE)</f>
        <v>1.0610999999999999</v>
      </c>
      <c r="H213" s="10">
        <f>VLOOKUP(A213,away!$A$2:$E$405,3,FALSE)</f>
        <v>1.3957999999999999</v>
      </c>
      <c r="I213" s="10">
        <f>VLOOKUP(C213,away!$B$2:$E$405,3,FALSE)</f>
        <v>0.44779999999999998</v>
      </c>
      <c r="J213" s="10">
        <f>VLOOKUP(B213,home!$B$2:$E$405,4,FALSE)</f>
        <v>0.80600000000000005</v>
      </c>
      <c r="K213" s="12">
        <f t="shared" si="280"/>
        <v>2.2547938463459998</v>
      </c>
      <c r="L213" s="12">
        <f t="shared" si="281"/>
        <v>0.50378162743999999</v>
      </c>
      <c r="M213" s="13">
        <f t="shared" si="282"/>
        <v>6.3381993391503369E-2</v>
      </c>
      <c r="N213" s="13">
        <f t="shared" si="283"/>
        <v>0.14291332866830464</v>
      </c>
      <c r="O213" s="13">
        <f t="shared" si="284"/>
        <v>3.1930683781162886E-2</v>
      </c>
      <c r="P213" s="13">
        <f t="shared" si="285"/>
        <v>7.1997109299386103E-2</v>
      </c>
      <c r="Q213" s="13">
        <f t="shared" si="286"/>
        <v>0.16112004702105834</v>
      </c>
      <c r="R213" s="13">
        <f t="shared" si="287"/>
        <v>8.0430459202731255E-3</v>
      </c>
      <c r="S213" s="13">
        <f t="shared" si="288"/>
        <v>2.0445805938325977E-2</v>
      </c>
      <c r="T213" s="13">
        <f t="shared" si="289"/>
        <v>8.1169319501478085E-2</v>
      </c>
      <c r="U213" s="13">
        <f t="shared" si="290"/>
        <v>1.8135410446910142E-2</v>
      </c>
      <c r="V213" s="13">
        <f t="shared" si="291"/>
        <v>2.5805417562245261E-3</v>
      </c>
      <c r="W213" s="13">
        <f t="shared" si="292"/>
        <v>0.1210974968486868</v>
      </c>
      <c r="X213" s="13">
        <f t="shared" si="293"/>
        <v>6.1006694041341701E-2</v>
      </c>
      <c r="Y213" s="13">
        <f t="shared" si="294"/>
        <v>1.5367025804440635E-2</v>
      </c>
      <c r="Z213" s="13">
        <f t="shared" si="295"/>
        <v>1.3506462544299492E-3</v>
      </c>
      <c r="AA213" s="13">
        <f t="shared" si="296"/>
        <v>3.0454288630789232E-3</v>
      </c>
      <c r="AB213" s="13">
        <f t="shared" si="297"/>
        <v>3.4334071299774258E-3</v>
      </c>
      <c r="AC213" s="13">
        <f t="shared" si="298"/>
        <v>1.8320616090333587E-4</v>
      </c>
      <c r="AD213" s="13">
        <f t="shared" si="299"/>
        <v>6.8262472675580776E-2</v>
      </c>
      <c r="AE213" s="13">
        <f t="shared" si="300"/>
        <v>3.4389379577582611E-2</v>
      </c>
      <c r="AF213" s="13">
        <f t="shared" si="301"/>
        <v>8.6623688051232339E-3</v>
      </c>
      <c r="AG213" s="13">
        <f t="shared" si="302"/>
        <v>1.4546474180434903E-3</v>
      </c>
      <c r="AH213" s="13">
        <f t="shared" si="303"/>
        <v>1.7010769203811501E-4</v>
      </c>
      <c r="AI213" s="13">
        <f t="shared" si="304"/>
        <v>3.8355777722366219E-4</v>
      </c>
      <c r="AJ213" s="13">
        <f t="shared" si="305"/>
        <v>4.3242185790103173E-4</v>
      </c>
      <c r="AK213" s="13">
        <f t="shared" si="306"/>
        <v>3.2500738140691683E-4</v>
      </c>
      <c r="AL213" s="13">
        <f t="shared" si="307"/>
        <v>8.3243289048378934E-6</v>
      </c>
      <c r="AM213" s="13">
        <f t="shared" si="308"/>
        <v>3.0783560665052303E-2</v>
      </c>
      <c r="AN213" s="13">
        <f t="shared" si="309"/>
        <v>1.5508192290238018E-2</v>
      </c>
      <c r="AO213" s="13">
        <f t="shared" si="310"/>
        <v>3.9063711753142844E-3</v>
      </c>
      <c r="AP213" s="13">
        <f t="shared" si="311"/>
        <v>6.559860093615119E-4</v>
      </c>
      <c r="AQ213" s="13">
        <f t="shared" si="312"/>
        <v>8.2618424843503368E-5</v>
      </c>
      <c r="AR213" s="13">
        <f t="shared" si="313"/>
        <v>1.7139425987004788E-5</v>
      </c>
      <c r="AS213" s="13">
        <f t="shared" si="314"/>
        <v>3.864587224540111E-5</v>
      </c>
      <c r="AT213" s="13">
        <f t="shared" si="315"/>
        <v>4.3569237462802049E-5</v>
      </c>
      <c r="AU213" s="13">
        <f t="shared" si="316"/>
        <v>3.2746549507037883E-5</v>
      </c>
      <c r="AV213" s="13">
        <f t="shared" si="317"/>
        <v>1.8459179579383414E-5</v>
      </c>
      <c r="AW213" s="13">
        <f t="shared" si="318"/>
        <v>2.6266118337763794E-7</v>
      </c>
      <c r="AX213" s="13">
        <f t="shared" si="319"/>
        <v>1.1568430526029785E-2</v>
      </c>
      <c r="AY213" s="13">
        <f t="shared" si="320"/>
        <v>5.8279627573298602E-3</v>
      </c>
      <c r="AZ213" s="13">
        <f t="shared" si="321"/>
        <v>1.4680102812736733E-3</v>
      </c>
      <c r="BA213" s="13">
        <f t="shared" si="322"/>
        <v>2.4651886953290107E-4</v>
      </c>
      <c r="BB213" s="13">
        <f t="shared" si="323"/>
        <v>3.1047919321988479E-5</v>
      </c>
      <c r="BC213" s="13">
        <f t="shared" si="324"/>
        <v>3.1282742649314364E-6</v>
      </c>
      <c r="BD213" s="13">
        <f t="shared" si="325"/>
        <v>1.4390879861867822E-6</v>
      </c>
      <c r="BE213" s="13">
        <f t="shared" si="326"/>
        <v>3.2448467356044136E-6</v>
      </c>
      <c r="BF213" s="13">
        <f t="shared" si="327"/>
        <v>3.6582302258883692E-6</v>
      </c>
      <c r="BG213" s="13">
        <f t="shared" si="328"/>
        <v>2.7495183339500101E-6</v>
      </c>
      <c r="BH213" s="13">
        <f t="shared" si="329"/>
        <v>1.5498992549514973E-6</v>
      </c>
      <c r="BI213" s="13">
        <f t="shared" si="330"/>
        <v>6.989406605041773E-7</v>
      </c>
      <c r="BJ213" s="14">
        <f t="shared" si="331"/>
        <v>0.76552460755420293</v>
      </c>
      <c r="BK213" s="14">
        <f t="shared" si="332"/>
        <v>0.16442494363257801</v>
      </c>
      <c r="BL213" s="14">
        <f t="shared" si="333"/>
        <v>6.6062971637950954E-2</v>
      </c>
      <c r="BM213" s="14">
        <f t="shared" si="334"/>
        <v>0.51214926090132673</v>
      </c>
      <c r="BN213" s="14">
        <f t="shared" si="335"/>
        <v>0.47938620808168836</v>
      </c>
    </row>
    <row r="214" spans="1:66" x14ac:dyDescent="0.25">
      <c r="A214" t="s">
        <v>196</v>
      </c>
      <c r="B214" t="s">
        <v>302</v>
      </c>
      <c r="C214" t="s">
        <v>199</v>
      </c>
      <c r="D214" s="11">
        <v>44232</v>
      </c>
      <c r="E214" s="10">
        <f>VLOOKUP(A214,home!$A$2:$E$405,3,FALSE)</f>
        <v>1.5903</v>
      </c>
      <c r="F214" s="10">
        <f>VLOOKUP(B214,home!$B$2:$E$405,3,FALSE)</f>
        <v>0.66810000000000003</v>
      </c>
      <c r="G214" s="10">
        <f>VLOOKUP(C214,away!$B$2:$E$405,4,FALSE)</f>
        <v>0.78600000000000003</v>
      </c>
      <c r="H214" s="10">
        <f>VLOOKUP(A214,away!$A$2:$E$405,3,FALSE)</f>
        <v>1.3957999999999999</v>
      </c>
      <c r="I214" s="10">
        <f>VLOOKUP(C214,away!$B$2:$E$405,3,FALSE)</f>
        <v>0.76119999999999999</v>
      </c>
      <c r="J214" s="10">
        <f>VLOOKUP(B214,home!$B$2:$E$405,4,FALSE)</f>
        <v>0.58209999999999995</v>
      </c>
      <c r="K214" s="12">
        <f t="shared" si="280"/>
        <v>0.83510883198000008</v>
      </c>
      <c r="L214" s="12">
        <f t="shared" si="281"/>
        <v>0.61847133101599983</v>
      </c>
      <c r="M214" s="13">
        <f t="shared" si="282"/>
        <v>0.23373198974617698</v>
      </c>
      <c r="N214" s="13">
        <f t="shared" si="283"/>
        <v>0.19519164895329122</v>
      </c>
      <c r="O214" s="13">
        <f t="shared" si="284"/>
        <v>0.14455653479933611</v>
      </c>
      <c r="P214" s="13">
        <f t="shared" si="285"/>
        <v>0.12072043893134982</v>
      </c>
      <c r="Q214" s="13">
        <f t="shared" si="286"/>
        <v>8.1503134984816608E-2</v>
      </c>
      <c r="R214" s="13">
        <f t="shared" si="287"/>
        <v>4.4702036242203043E-2</v>
      </c>
      <c r="S214" s="13">
        <f t="shared" si="288"/>
        <v>1.5587751158499823E-2</v>
      </c>
      <c r="T214" s="13">
        <f t="shared" si="289"/>
        <v>5.0407352376036232E-2</v>
      </c>
      <c r="U214" s="13">
        <f t="shared" si="290"/>
        <v>3.7331065273353815E-2</v>
      </c>
      <c r="V214" s="13">
        <f t="shared" si="291"/>
        <v>8.9454790784106902E-4</v>
      </c>
      <c r="W214" s="13">
        <f t="shared" si="292"/>
        <v>2.2687995953292829E-2</v>
      </c>
      <c r="X214" s="13">
        <f t="shared" si="293"/>
        <v>1.4031875055318634E-2</v>
      </c>
      <c r="Y214" s="13">
        <f t="shared" si="294"/>
        <v>4.3391562210565605E-3</v>
      </c>
      <c r="Z214" s="13">
        <f t="shared" si="295"/>
        <v>9.2156426179469276E-3</v>
      </c>
      <c r="AA214" s="13">
        <f t="shared" si="296"/>
        <v>7.6960645426187692E-3</v>
      </c>
      <c r="AB214" s="13">
        <f t="shared" si="297"/>
        <v>3.2135257355145265E-3</v>
      </c>
      <c r="AC214" s="13">
        <f t="shared" si="298"/>
        <v>2.8876614246558432E-5</v>
      </c>
      <c r="AD214" s="13">
        <f t="shared" si="299"/>
        <v>4.736736450130335E-3</v>
      </c>
      <c r="AE214" s="13">
        <f t="shared" si="300"/>
        <v>2.9295356969841102E-3</v>
      </c>
      <c r="AF214" s="13">
        <f t="shared" si="301"/>
        <v>9.0591692088632368E-4</v>
      </c>
      <c r="AG214" s="13">
        <f t="shared" si="302"/>
        <v>1.8676121461682696E-4</v>
      </c>
      <c r="AH214" s="13">
        <f t="shared" si="303"/>
        <v>1.424902689022352E-3</v>
      </c>
      <c r="AI214" s="13">
        <f t="shared" si="304"/>
        <v>1.1899488203146176E-3</v>
      </c>
      <c r="AJ214" s="13">
        <f t="shared" si="305"/>
        <v>4.9686838472445967E-4</v>
      </c>
      <c r="AK214" s="13">
        <f t="shared" si="306"/>
        <v>1.3831305880501093E-4</v>
      </c>
      <c r="AL214" s="13">
        <f t="shared" si="307"/>
        <v>5.965803055852903E-7</v>
      </c>
      <c r="AM214" s="13">
        <f t="shared" si="308"/>
        <v>7.9113808885308747E-4</v>
      </c>
      <c r="AN214" s="13">
        <f t="shared" si="309"/>
        <v>4.8929622683042333E-4</v>
      </c>
      <c r="AO214" s="13">
        <f t="shared" si="310"/>
        <v>1.5130784433445922E-4</v>
      </c>
      <c r="AP214" s="13">
        <f t="shared" si="311"/>
        <v>3.1193187959564902E-5</v>
      </c>
      <c r="AQ214" s="13">
        <f t="shared" si="312"/>
        <v>4.82302311899609E-6</v>
      </c>
      <c r="AR214" s="13">
        <f t="shared" si="313"/>
        <v>1.7625229252958631E-4</v>
      </c>
      <c r="AS214" s="13">
        <f t="shared" si="314"/>
        <v>1.471898461481801E-4</v>
      </c>
      <c r="AT214" s="13">
        <f t="shared" si="315"/>
        <v>6.1459770248061305E-5</v>
      </c>
      <c r="AU214" s="13">
        <f t="shared" si="316"/>
        <v>1.7108532315205877E-5</v>
      </c>
      <c r="AV214" s="13">
        <f t="shared" si="317"/>
        <v>3.5718716096609164E-6</v>
      </c>
      <c r="AW214" s="13">
        <f t="shared" si="318"/>
        <v>8.5591189324558663E-9</v>
      </c>
      <c r="AX214" s="13">
        <f t="shared" si="319"/>
        <v>1.1011440088616518E-4</v>
      </c>
      <c r="AY214" s="13">
        <f t="shared" si="320"/>
        <v>6.8102600080095972E-5</v>
      </c>
      <c r="AZ214" s="13">
        <f t="shared" si="321"/>
        <v>2.1059752858593642E-5</v>
      </c>
      <c r="BA214" s="13">
        <f t="shared" si="322"/>
        <v>4.3416177937741395E-6</v>
      </c>
      <c r="BB214" s="13">
        <f t="shared" si="323"/>
        <v>6.7129153391955996E-7</v>
      </c>
      <c r="BC214" s="13">
        <f t="shared" si="324"/>
        <v>8.3034913696600509E-8</v>
      </c>
      <c r="BD214" s="13">
        <f t="shared" si="325"/>
        <v>1.8167831659232435E-5</v>
      </c>
      <c r="BE214" s="13">
        <f t="shared" si="326"/>
        <v>1.5172116676550867E-5</v>
      </c>
      <c r="BF214" s="13">
        <f t="shared" si="327"/>
        <v>6.3351843182093366E-6</v>
      </c>
      <c r="BG214" s="13">
        <f t="shared" si="328"/>
        <v>1.7635227921192707E-6</v>
      </c>
      <c r="BH214" s="13">
        <f t="shared" si="329"/>
        <v>3.6818336477420816E-7</v>
      </c>
      <c r="BI214" s="13">
        <f t="shared" si="330"/>
        <v>6.149463594221107E-8</v>
      </c>
      <c r="BJ214" s="14">
        <f t="shared" si="331"/>
        <v>0.37859224489559246</v>
      </c>
      <c r="BK214" s="14">
        <f t="shared" si="332"/>
        <v>0.37103230353849992</v>
      </c>
      <c r="BL214" s="14">
        <f t="shared" si="333"/>
        <v>0.24119671019219019</v>
      </c>
      <c r="BM214" s="14">
        <f t="shared" si="334"/>
        <v>0.17956302354609457</v>
      </c>
      <c r="BN214" s="14">
        <f t="shared" si="335"/>
        <v>0.82040578365717376</v>
      </c>
    </row>
    <row r="215" spans="1:66" x14ac:dyDescent="0.25">
      <c r="A215" t="s">
        <v>196</v>
      </c>
      <c r="B215" t="s">
        <v>200</v>
      </c>
      <c r="C215" t="s">
        <v>305</v>
      </c>
      <c r="D215" s="11">
        <v>44232</v>
      </c>
      <c r="E215" s="10">
        <f>VLOOKUP(A215,home!$A$2:$E$405,3,FALSE)</f>
        <v>1.5903</v>
      </c>
      <c r="F215" s="10">
        <f>VLOOKUP(B215,home!$B$2:$E$405,3,FALSE)</f>
        <v>1.3754999999999999</v>
      </c>
      <c r="G215" s="10">
        <f>VLOOKUP(C215,away!$B$2:$E$405,4,FALSE)</f>
        <v>1.1004</v>
      </c>
      <c r="H215" s="10">
        <f>VLOOKUP(A215,away!$A$2:$E$405,3,FALSE)</f>
        <v>1.3957999999999999</v>
      </c>
      <c r="I215" s="10">
        <f>VLOOKUP(C215,away!$B$2:$E$405,3,FALSE)</f>
        <v>0.89549999999999996</v>
      </c>
      <c r="J215" s="10">
        <f>VLOOKUP(B215,home!$B$2:$E$405,4,FALSE)</f>
        <v>0.49249999999999999</v>
      </c>
      <c r="K215" s="12">
        <f t="shared" si="280"/>
        <v>2.4070783980599999</v>
      </c>
      <c r="L215" s="12">
        <f t="shared" si="281"/>
        <v>0.61559490824999996</v>
      </c>
      <c r="M215" s="13">
        <f t="shared" si="282"/>
        <v>4.8670931982322259E-2</v>
      </c>
      <c r="N215" s="13">
        <f t="shared" si="283"/>
        <v>0.11715474898809548</v>
      </c>
      <c r="O215" s="13">
        <f t="shared" si="284"/>
        <v>2.9961577908099654E-2</v>
      </c>
      <c r="P215" s="13">
        <f t="shared" si="285"/>
        <v>7.21198669543784E-2</v>
      </c>
      <c r="Q215" s="13">
        <f t="shared" si="286"/>
        <v>0.14100033275969315</v>
      </c>
      <c r="R215" s="13">
        <f t="shared" si="287"/>
        <v>9.222097401680918E-3</v>
      </c>
      <c r="S215" s="13">
        <f t="shared" si="288"/>
        <v>2.6716537970787144E-2</v>
      </c>
      <c r="T215" s="13">
        <f t="shared" si="289"/>
        <v>8.6799086908422765E-2</v>
      </c>
      <c r="U215" s="13">
        <f t="shared" si="290"/>
        <v>2.2198311440391392E-2</v>
      </c>
      <c r="V215" s="13">
        <f t="shared" si="291"/>
        <v>4.3986856344531092E-3</v>
      </c>
      <c r="W215" s="13">
        <f t="shared" si="292"/>
        <v>0.11313295170170971</v>
      </c>
      <c r="X215" s="13">
        <f t="shared" si="293"/>
        <v>6.9644069022865657E-2</v>
      </c>
      <c r="Y215" s="13">
        <f t="shared" si="294"/>
        <v>2.1436267140143826E-2</v>
      </c>
      <c r="Z215" s="13">
        <f t="shared" si="295"/>
        <v>1.8923587346201091E-3</v>
      </c>
      <c r="AA215" s="13">
        <f t="shared" si="296"/>
        <v>4.5550558314842206E-3</v>
      </c>
      <c r="AB215" s="13">
        <f t="shared" si="297"/>
        <v>5.4821882469614502E-3</v>
      </c>
      <c r="AC215" s="13">
        <f t="shared" si="298"/>
        <v>4.0736920607729947E-4</v>
      </c>
      <c r="AD215" s="13">
        <f t="shared" si="299"/>
        <v>6.8079971037487683E-2</v>
      </c>
      <c r="AE215" s="13">
        <f t="shared" si="300"/>
        <v>4.1909683524484875E-2</v>
      </c>
      <c r="AF215" s="13">
        <f t="shared" si="301"/>
        <v>1.2899693892020902E-2</v>
      </c>
      <c r="AG215" s="13">
        <f t="shared" si="302"/>
        <v>2.6469952926372309E-3</v>
      </c>
      <c r="AH215" s="13">
        <f t="shared" si="303"/>
        <v>2.9123160040363803E-4</v>
      </c>
      <c r="AI215" s="13">
        <f t="shared" si="304"/>
        <v>7.0101729416403901E-4</v>
      </c>
      <c r="AJ215" s="13">
        <f t="shared" si="305"/>
        <v>8.4370179272436551E-4</v>
      </c>
      <c r="AK215" s="13">
        <f t="shared" si="306"/>
        <v>6.769521198904387E-4</v>
      </c>
      <c r="AL215" s="13">
        <f t="shared" si="307"/>
        <v>2.414534651136452E-5</v>
      </c>
      <c r="AM215" s="13">
        <f t="shared" si="308"/>
        <v>3.2774765524977406E-2</v>
      </c>
      <c r="AN215" s="13">
        <f t="shared" si="309"/>
        <v>2.0175978776263724E-2</v>
      </c>
      <c r="AO215" s="13">
        <f t="shared" si="310"/>
        <v>6.2101149018140072E-3</v>
      </c>
      <c r="AP215" s="13">
        <f t="shared" si="311"/>
        <v>1.2743050377347171E-3</v>
      </c>
      <c r="AQ215" s="13">
        <f t="shared" si="312"/>
        <v>1.9611392319670399E-4</v>
      </c>
      <c r="AR215" s="13">
        <f t="shared" si="313"/>
        <v>3.5856138065995658E-5</v>
      </c>
      <c r="AS215" s="13">
        <f t="shared" si="314"/>
        <v>8.6308535376515027E-5</v>
      </c>
      <c r="AT215" s="13">
        <f t="shared" si="315"/>
        <v>1.0387570553650332E-4</v>
      </c>
      <c r="AU215" s="13">
        <f t="shared" si="316"/>
        <v>8.3345655626719563E-5</v>
      </c>
      <c r="AV215" s="13">
        <f t="shared" si="317"/>
        <v>5.0154881807806124E-5</v>
      </c>
      <c r="AW215" s="13">
        <f t="shared" si="318"/>
        <v>9.9383936790914893E-7</v>
      </c>
      <c r="AX215" s="13">
        <f t="shared" si="319"/>
        <v>1.3148571682775782E-2</v>
      </c>
      <c r="AY215" s="13">
        <f t="shared" si="320"/>
        <v>8.0941937786769037E-3</v>
      </c>
      <c r="AZ215" s="13">
        <f t="shared" si="321"/>
        <v>2.4913722382711649E-3</v>
      </c>
      <c r="BA215" s="13">
        <f t="shared" si="322"/>
        <v>5.1122535481171161E-4</v>
      </c>
      <c r="BB215" s="13">
        <f t="shared" si="323"/>
        <v>7.8676931347597314E-5</v>
      </c>
      <c r="BC215" s="13">
        <f t="shared" si="324"/>
        <v>9.6866236668631484E-6</v>
      </c>
      <c r="BD215" s="13">
        <f t="shared" si="325"/>
        <v>3.6788093371559855E-6</v>
      </c>
      <c r="BE215" s="13">
        <f t="shared" si="326"/>
        <v>8.8551824860496011E-6</v>
      </c>
      <c r="BF215" s="13">
        <f t="shared" si="327"/>
        <v>1.0657559236524622E-5</v>
      </c>
      <c r="BG215" s="13">
        <f t="shared" si="328"/>
        <v>8.551193538094415E-6</v>
      </c>
      <c r="BH215" s="13">
        <f t="shared" si="329"/>
        <v>5.1458483107943306E-6</v>
      </c>
      <c r="BI215" s="13">
        <f t="shared" si="330"/>
        <v>2.4772920617213145E-6</v>
      </c>
      <c r="BJ215" s="14">
        <f t="shared" si="331"/>
        <v>0.75966880504109791</v>
      </c>
      <c r="BK215" s="14">
        <f t="shared" si="332"/>
        <v>0.1604317308732065</v>
      </c>
      <c r="BL215" s="14">
        <f t="shared" si="333"/>
        <v>7.4331040437183998E-2</v>
      </c>
      <c r="BM215" s="14">
        <f t="shared" si="334"/>
        <v>0.57010117915252967</v>
      </c>
      <c r="BN215" s="14">
        <f t="shared" si="335"/>
        <v>0.41812955599426982</v>
      </c>
    </row>
    <row r="216" spans="1:66" x14ac:dyDescent="0.25">
      <c r="A216" t="s">
        <v>213</v>
      </c>
      <c r="B216" t="s">
        <v>315</v>
      </c>
      <c r="C216" t="s">
        <v>214</v>
      </c>
      <c r="D216" s="11">
        <v>44232</v>
      </c>
      <c r="E216" s="10">
        <f>VLOOKUP(A216,home!$A$2:$E$405,3,FALSE)</f>
        <v>1.2639</v>
      </c>
      <c r="F216" s="10">
        <f>VLOOKUP(B216,home!$B$2:$E$405,3,FALSE)</f>
        <v>2.3296000000000001</v>
      </c>
      <c r="G216" s="10">
        <f>VLOOKUP(C216,away!$B$2:$E$405,4,FALSE)</f>
        <v>0.79120000000000001</v>
      </c>
      <c r="H216" s="10">
        <f>VLOOKUP(A216,away!$A$2:$E$405,3,FALSE)</f>
        <v>1.1528</v>
      </c>
      <c r="I216" s="10">
        <f>VLOOKUP(C216,away!$B$2:$E$405,3,FALSE)</f>
        <v>1.7830999999999999</v>
      </c>
      <c r="J216" s="10">
        <f>VLOOKUP(B216,home!$B$2:$E$405,4,FALSE)</f>
        <v>0.1928</v>
      </c>
      <c r="K216" s="12">
        <f t="shared" si="280"/>
        <v>2.3295945953280004</v>
      </c>
      <c r="L216" s="12">
        <f t="shared" si="281"/>
        <v>0.39631152070400005</v>
      </c>
      <c r="M216" s="13">
        <f t="shared" si="282"/>
        <v>6.5486837153011707E-2</v>
      </c>
      <c r="N216" s="13">
        <f t="shared" si="283"/>
        <v>0.15255778189678096</v>
      </c>
      <c r="O216" s="13">
        <f t="shared" si="284"/>
        <v>2.595318801820528E-2</v>
      </c>
      <c r="P216" s="13">
        <f t="shared" si="285"/>
        <v>6.0460406538742434E-2</v>
      </c>
      <c r="Q216" s="13">
        <f t="shared" si="286"/>
        <v>0.17769889209098444</v>
      </c>
      <c r="R216" s="13">
        <f t="shared" si="287"/>
        <v>5.1427737053058838E-3</v>
      </c>
      <c r="S216" s="13">
        <f t="shared" si="288"/>
        <v>1.3954944679527466E-2</v>
      </c>
      <c r="T216" s="13">
        <f t="shared" si="289"/>
        <v>7.042411815199405E-2</v>
      </c>
      <c r="U216" s="13">
        <f t="shared" si="290"/>
        <v>1.198057782887554E-2</v>
      </c>
      <c r="V216" s="13">
        <f t="shared" si="291"/>
        <v>1.4315372629405299E-3</v>
      </c>
      <c r="W216" s="13">
        <f t="shared" si="292"/>
        <v>0.1379887928703103</v>
      </c>
      <c r="X216" s="13">
        <f t="shared" si="293"/>
        <v>5.4686548342541948E-2</v>
      </c>
      <c r="Y216" s="13">
        <f t="shared" si="294"/>
        <v>1.0836454567842806E-2</v>
      </c>
      <c r="Z216" s="13">
        <f t="shared" si="295"/>
        <v>6.7938015592877319E-4</v>
      </c>
      <c r="AA216" s="13">
        <f t="shared" si="296"/>
        <v>1.5826803394247641E-3</v>
      </c>
      <c r="AB216" s="13">
        <f t="shared" si="297"/>
        <v>1.8435017824279083E-3</v>
      </c>
      <c r="AC216" s="13">
        <f t="shared" si="298"/>
        <v>8.2603742079604534E-5</v>
      </c>
      <c r="AD216" s="13">
        <f t="shared" si="299"/>
        <v>8.0364486521627448E-2</v>
      </c>
      <c r="AE216" s="13">
        <f t="shared" si="300"/>
        <v>3.184937186398229E-2</v>
      </c>
      <c r="AF216" s="13">
        <f t="shared" si="301"/>
        <v>6.3111364984410065E-3</v>
      </c>
      <c r="AG216" s="13">
        <f t="shared" si="302"/>
        <v>8.3372536768922445E-4</v>
      </c>
      <c r="AH216" s="13">
        <f t="shared" si="303"/>
        <v>6.7311545683063209E-5</v>
      </c>
      <c r="AI216" s="13">
        <f t="shared" si="304"/>
        <v>1.5680861302643783E-4</v>
      </c>
      <c r="AJ216" s="13">
        <f t="shared" si="305"/>
        <v>1.8265024870363475E-4</v>
      </c>
      <c r="AK216" s="13">
        <f t="shared" si="306"/>
        <v>1.4183367740510085E-4</v>
      </c>
      <c r="AL216" s="13">
        <f t="shared" si="307"/>
        <v>3.0505402580888791E-6</v>
      </c>
      <c r="AM216" s="13">
        <f t="shared" si="308"/>
        <v>3.7443334691418653E-2</v>
      </c>
      <c r="AN216" s="13">
        <f t="shared" si="309"/>
        <v>1.4839224911784969E-2</v>
      </c>
      <c r="AO216" s="13">
        <f t="shared" si="310"/>
        <v>2.9404778954290906E-3</v>
      </c>
      <c r="AP216" s="13">
        <f t="shared" si="311"/>
        <v>3.8844842211133347E-4</v>
      </c>
      <c r="AQ216" s="13">
        <f t="shared" si="312"/>
        <v>3.8486646220502975E-5</v>
      </c>
      <c r="AR216" s="13">
        <f t="shared" si="313"/>
        <v>5.3352682061183115E-6</v>
      </c>
      <c r="AS216" s="13">
        <f t="shared" si="314"/>
        <v>1.2429011977598533E-5</v>
      </c>
      <c r="AT216" s="13">
        <f t="shared" si="315"/>
        <v>1.4477279564140266E-5</v>
      </c>
      <c r="AU216" s="13">
        <f t="shared" si="316"/>
        <v>1.1242064075891223E-5</v>
      </c>
      <c r="AV216" s="13">
        <f t="shared" si="317"/>
        <v>6.5473629278818173E-6</v>
      </c>
      <c r="AW216" s="13">
        <f t="shared" si="318"/>
        <v>7.8233238322344965E-8</v>
      </c>
      <c r="AX216" s="13">
        <f t="shared" si="319"/>
        <v>1.4537965021364388E-2</v>
      </c>
      <c r="AY216" s="13">
        <f t="shared" si="320"/>
        <v>5.7615630255584806E-3</v>
      </c>
      <c r="AZ216" s="13">
        <f t="shared" si="321"/>
        <v>1.1416869021455105E-3</v>
      </c>
      <c r="BA216" s="13">
        <f t="shared" si="322"/>
        <v>1.5082122411904205E-4</v>
      </c>
      <c r="BB216" s="13">
        <f t="shared" si="323"/>
        <v>1.4943047171264091E-5</v>
      </c>
      <c r="BC216" s="13">
        <f t="shared" si="324"/>
        <v>1.1844203496790562E-6</v>
      </c>
      <c r="BD216" s="13">
        <f t="shared" si="325"/>
        <v>3.5240470935507472E-7</v>
      </c>
      <c r="BE216" s="13">
        <f t="shared" si="326"/>
        <v>8.2096010628171689E-7</v>
      </c>
      <c r="BF216" s="13">
        <f t="shared" si="327"/>
        <v>9.5625211328689439E-7</v>
      </c>
      <c r="BG216" s="13">
        <f t="shared" si="328"/>
        <v>7.425599182947092E-7</v>
      </c>
      <c r="BH216" s="13">
        <f t="shared" si="329"/>
        <v>4.324658930916391E-7</v>
      </c>
      <c r="BI216" s="13">
        <f t="shared" si="330"/>
        <v>2.0149404144199588E-7</v>
      </c>
      <c r="BJ216" s="14">
        <f t="shared" si="331"/>
        <v>0.80080944437986767</v>
      </c>
      <c r="BK216" s="14">
        <f t="shared" si="332"/>
        <v>0.14718094294211831</v>
      </c>
      <c r="BL216" s="14">
        <f t="shared" si="333"/>
        <v>4.7104862882591005E-2</v>
      </c>
      <c r="BM216" s="14">
        <f t="shared" si="334"/>
        <v>0.50271326616515466</v>
      </c>
      <c r="BN216" s="14">
        <f t="shared" si="335"/>
        <v>0.48729987940303071</v>
      </c>
    </row>
    <row r="217" spans="1:66" x14ac:dyDescent="0.25">
      <c r="A217" t="s">
        <v>340</v>
      </c>
      <c r="B217" t="s">
        <v>429</v>
      </c>
      <c r="C217" t="s">
        <v>356</v>
      </c>
      <c r="D217" s="11">
        <v>44232</v>
      </c>
      <c r="E217" s="10">
        <f>VLOOKUP(A217,home!$A$2:$E$405,3,FALSE)</f>
        <v>1.3524</v>
      </c>
      <c r="F217" s="10">
        <f>VLOOKUP(B217,home!$B$2:$E$405,3,FALSE)</f>
        <v>0.78290000000000004</v>
      </c>
      <c r="G217" s="10">
        <f>VLOOKUP(C217,away!$B$2:$E$405,4,FALSE)</f>
        <v>1.1309</v>
      </c>
      <c r="H217" s="10">
        <f>VLOOKUP(A217,away!$A$2:$E$405,3,FALSE)</f>
        <v>1.1317999999999999</v>
      </c>
      <c r="I217" s="10">
        <f>VLOOKUP(C217,away!$B$2:$E$405,3,FALSE)</f>
        <v>0.98750000000000004</v>
      </c>
      <c r="J217" s="10">
        <f>VLOOKUP(B217,home!$B$2:$E$405,4,FALSE)</f>
        <v>1.3512999999999999</v>
      </c>
      <c r="K217" s="12">
        <f t="shared" si="280"/>
        <v>1.1973900893640002</v>
      </c>
      <c r="L217" s="12">
        <f t="shared" si="281"/>
        <v>1.5102838232499998</v>
      </c>
      <c r="M217" s="13">
        <f t="shared" si="282"/>
        <v>6.6691757286240272E-2</v>
      </c>
      <c r="N217" s="13">
        <f t="shared" si="283"/>
        <v>7.9856049216813454E-2</v>
      </c>
      <c r="O217" s="13">
        <f t="shared" si="284"/>
        <v>0.10072348217352399</v>
      </c>
      <c r="P217" s="13">
        <f t="shared" si="285"/>
        <v>0.12060529932080918</v>
      </c>
      <c r="Q217" s="13">
        <f t="shared" si="286"/>
        <v>4.780942095398813E-2</v>
      </c>
      <c r="R217" s="13">
        <f t="shared" si="287"/>
        <v>7.6060522874041511E-2</v>
      </c>
      <c r="S217" s="13">
        <f t="shared" si="288"/>
        <v>5.4525622116359369E-2</v>
      </c>
      <c r="T217" s="13">
        <f t="shared" si="289"/>
        <v>7.2205795065757847E-2</v>
      </c>
      <c r="U217" s="13">
        <f t="shared" si="290"/>
        <v>9.1074116281221154E-2</v>
      </c>
      <c r="V217" s="13">
        <f t="shared" si="291"/>
        <v>1.0956008231142837E-2</v>
      </c>
      <c r="W217" s="13">
        <f t="shared" si="292"/>
        <v>1.9082175609512322E-2</v>
      </c>
      <c r="X217" s="13">
        <f t="shared" si="293"/>
        <v>2.8819501135462167E-2</v>
      </c>
      <c r="Y217" s="13">
        <f t="shared" si="294"/>
        <v>2.1762813179511755E-2</v>
      </c>
      <c r="Z217" s="13">
        <f t="shared" si="295"/>
        <v>3.8290992428200506E-2</v>
      </c>
      <c r="AA217" s="13">
        <f t="shared" si="296"/>
        <v>4.5849254845439266E-2</v>
      </c>
      <c r="AB217" s="13">
        <f t="shared" si="297"/>
        <v>2.7449721678326669E-2</v>
      </c>
      <c r="AC217" s="13">
        <f t="shared" si="298"/>
        <v>1.2383020648329517E-3</v>
      </c>
      <c r="AD217" s="13">
        <f t="shared" si="299"/>
        <v>5.7122019895833763E-3</v>
      </c>
      <c r="AE217" s="13">
        <f t="shared" si="300"/>
        <v>8.627046260004238E-3</v>
      </c>
      <c r="AF217" s="13">
        <f t="shared" si="301"/>
        <v>6.5146442044569063E-3</v>
      </c>
      <c r="AG217" s="13">
        <f t="shared" si="302"/>
        <v>3.2796539187402111E-3</v>
      </c>
      <c r="AH217" s="13">
        <f t="shared" si="303"/>
        <v>1.4457566610124853E-2</v>
      </c>
      <c r="AI217" s="13">
        <f t="shared" si="304"/>
        <v>1.7311346975283384E-2</v>
      </c>
      <c r="AJ217" s="13">
        <f t="shared" si="305"/>
        <v>1.0364217650872892E-2</v>
      </c>
      <c r="AK217" s="13">
        <f t="shared" si="306"/>
        <v>4.1366704997222153E-3</v>
      </c>
      <c r="AL217" s="13">
        <f t="shared" si="307"/>
        <v>8.9573762789163557E-5</v>
      </c>
      <c r="AM217" s="13">
        <f t="shared" si="308"/>
        <v>1.3679468101544898E-3</v>
      </c>
      <c r="AN217" s="13">
        <f t="shared" si="309"/>
        <v>2.0659879384427645E-3</v>
      </c>
      <c r="AO217" s="13">
        <f t="shared" si="310"/>
        <v>1.5601140812298621E-3</v>
      </c>
      <c r="AP217" s="13">
        <f t="shared" si="311"/>
        <v>7.8540501976866585E-4</v>
      </c>
      <c r="AQ217" s="13">
        <f t="shared" si="312"/>
        <v>2.9654612401399039E-4</v>
      </c>
      <c r="AR217" s="13">
        <f t="shared" si="313"/>
        <v>4.367005794966179E-3</v>
      </c>
      <c r="AS217" s="13">
        <f t="shared" si="314"/>
        <v>5.22900945908766E-3</v>
      </c>
      <c r="AT217" s="13">
        <f t="shared" si="315"/>
        <v>3.1305820517510876E-3</v>
      </c>
      <c r="AU217" s="13">
        <f t="shared" si="316"/>
        <v>1.2495093075691904E-3</v>
      </c>
      <c r="AV217" s="13">
        <f t="shared" si="317"/>
        <v>3.7403751536285571E-4</v>
      </c>
      <c r="AW217" s="13">
        <f t="shared" si="318"/>
        <v>4.4995859025608052E-6</v>
      </c>
      <c r="AX217" s="13">
        <f t="shared" si="319"/>
        <v>2.7299432554268074E-4</v>
      </c>
      <c r="AY217" s="13">
        <f t="shared" si="320"/>
        <v>4.1229891370615497E-4</v>
      </c>
      <c r="AZ217" s="13">
        <f t="shared" si="321"/>
        <v>3.1134418985697673E-4</v>
      </c>
      <c r="BA217" s="13">
        <f t="shared" si="322"/>
        <v>1.5673936446795628E-4</v>
      </c>
      <c r="BB217" s="13">
        <f t="shared" si="323"/>
        <v>5.9180231655610004E-5</v>
      </c>
      <c r="BC217" s="13">
        <f t="shared" si="324"/>
        <v>1.7875789305131059E-5</v>
      </c>
      <c r="BD217" s="13">
        <f t="shared" si="325"/>
        <v>1.0992363680294057E-3</v>
      </c>
      <c r="BE217" s="13">
        <f t="shared" si="326"/>
        <v>1.3162147329468892E-3</v>
      </c>
      <c r="BF217" s="13">
        <f t="shared" si="327"/>
        <v>7.8801123835274458E-4</v>
      </c>
      <c r="BG217" s="13">
        <f t="shared" si="328"/>
        <v>3.1451894903700985E-4</v>
      </c>
      <c r="BH217" s="13">
        <f t="shared" si="329"/>
        <v>9.4150468123524168E-5</v>
      </c>
      <c r="BI217" s="13">
        <f t="shared" si="330"/>
        <v>2.2546967488017781E-5</v>
      </c>
      <c r="BJ217" s="14">
        <f t="shared" si="331"/>
        <v>0.30097573432197461</v>
      </c>
      <c r="BK217" s="14">
        <f t="shared" si="332"/>
        <v>0.25451886169587989</v>
      </c>
      <c r="BL217" s="14">
        <f t="shared" si="333"/>
        <v>0.40541172244127044</v>
      </c>
      <c r="BM217" s="14">
        <f t="shared" si="334"/>
        <v>0.50704297973410539</v>
      </c>
      <c r="BN217" s="14">
        <f t="shared" si="335"/>
        <v>0.4917465318254165</v>
      </c>
    </row>
    <row r="218" spans="1:66" x14ac:dyDescent="0.25">
      <c r="A218" t="s">
        <v>340</v>
      </c>
      <c r="B218" t="s">
        <v>431</v>
      </c>
      <c r="C218" t="s">
        <v>385</v>
      </c>
      <c r="D218" s="11">
        <v>44232</v>
      </c>
      <c r="E218" s="10">
        <f>VLOOKUP(A218,home!$A$2:$E$405,3,FALSE)</f>
        <v>1.3524</v>
      </c>
      <c r="F218" s="10">
        <f>VLOOKUP(B218,home!$B$2:$E$405,3,FALSE)</f>
        <v>1.0269999999999999</v>
      </c>
      <c r="G218" s="10">
        <f>VLOOKUP(C218,away!$B$2:$E$405,4,FALSE)</f>
        <v>1.2614000000000001</v>
      </c>
      <c r="H218" s="10">
        <f>VLOOKUP(A218,away!$A$2:$E$405,3,FALSE)</f>
        <v>1.1317999999999999</v>
      </c>
      <c r="I218" s="10">
        <f>VLOOKUP(C218,away!$B$2:$E$405,3,FALSE)</f>
        <v>0.67569999999999997</v>
      </c>
      <c r="J218" s="10">
        <f>VLOOKUP(B218,home!$B$2:$E$405,4,FALSE)</f>
        <v>1.129</v>
      </c>
      <c r="K218" s="12">
        <f t="shared" si="280"/>
        <v>1.7519771287200001</v>
      </c>
      <c r="L218" s="12">
        <f t="shared" si="281"/>
        <v>0.86341094653999984</v>
      </c>
      <c r="M218" s="13">
        <f t="shared" si="282"/>
        <v>7.3139399596270332E-2</v>
      </c>
      <c r="N218" s="13">
        <f t="shared" si="283"/>
        <v>0.12813855530097842</v>
      </c>
      <c r="O218" s="13">
        <f t="shared" si="284"/>
        <v>6.3149358234783057E-2</v>
      </c>
      <c r="P218" s="13">
        <f t="shared" si="285"/>
        <v>0.11063623132068591</v>
      </c>
      <c r="Q218" s="13">
        <f t="shared" si="286"/>
        <v>0.11224790909726859</v>
      </c>
      <c r="R218" s="13">
        <f t="shared" si="287"/>
        <v>2.726192358344378E-2</v>
      </c>
      <c r="S218" s="13">
        <f t="shared" si="288"/>
        <v>4.1839199352234312E-2</v>
      </c>
      <c r="T218" s="13">
        <f t="shared" si="289"/>
        <v>9.6916073440808534E-2</v>
      </c>
      <c r="U218" s="13">
        <f t="shared" si="290"/>
        <v>4.7762266603105889E-2</v>
      </c>
      <c r="V218" s="13">
        <f t="shared" si="291"/>
        <v>7.0321291539136984E-3</v>
      </c>
      <c r="W218" s="13">
        <f t="shared" si="292"/>
        <v>6.5551923161685399E-2</v>
      </c>
      <c r="X218" s="13">
        <f t="shared" si="293"/>
        <v>5.6598248024548138E-2</v>
      </c>
      <c r="Y218" s="13">
        <f t="shared" si="294"/>
        <v>2.4433773449690388E-2</v>
      </c>
      <c r="Z218" s="13">
        <f t="shared" si="295"/>
        <v>7.8460810818941126E-3</v>
      </c>
      <c r="AA218" s="13">
        <f t="shared" si="296"/>
        <v>1.374615460556116E-2</v>
      </c>
      <c r="AB218" s="13">
        <f t="shared" si="297"/>
        <v>1.2041474238396126E-2</v>
      </c>
      <c r="AC218" s="13">
        <f t="shared" si="298"/>
        <v>6.6483341403875921E-4</v>
      </c>
      <c r="AD218" s="13">
        <f t="shared" si="299"/>
        <v>2.8711367530720924E-2</v>
      </c>
      <c r="AE218" s="13">
        <f t="shared" si="300"/>
        <v>2.4789709016157572E-2</v>
      </c>
      <c r="AF218" s="13">
        <f t="shared" si="301"/>
        <v>1.0701853063045889E-2</v>
      </c>
      <c r="AG218" s="13">
        <f t="shared" si="302"/>
        <v>3.0800323609654822E-3</v>
      </c>
      <c r="AH218" s="13">
        <f t="shared" si="303"/>
        <v>1.6935980733869451E-3</v>
      </c>
      <c r="AI218" s="13">
        <f t="shared" si="304"/>
        <v>2.9671450898181842E-3</v>
      </c>
      <c r="AJ218" s="13">
        <f t="shared" si="305"/>
        <v>2.599185167477655E-3</v>
      </c>
      <c r="AK218" s="13">
        <f t="shared" si="306"/>
        <v>1.5179043222430383E-3</v>
      </c>
      <c r="AL218" s="13">
        <f t="shared" si="307"/>
        <v>4.0227108120293778E-5</v>
      </c>
      <c r="AM218" s="13">
        <f t="shared" si="308"/>
        <v>1.0060331849619405E-2</v>
      </c>
      <c r="AN218" s="13">
        <f t="shared" si="309"/>
        <v>8.6862006447863977E-3</v>
      </c>
      <c r="AO218" s="13">
        <f t="shared" si="310"/>
        <v>3.7498803602756901E-3</v>
      </c>
      <c r="AP218" s="13">
        <f t="shared" si="311"/>
        <v>1.0792292504257965E-3</v>
      </c>
      <c r="AQ218" s="13">
        <f t="shared" si="312"/>
        <v>2.329545871609478E-4</v>
      </c>
      <c r="AR218" s="13">
        <f t="shared" si="313"/>
        <v>2.9245422312026856E-4</v>
      </c>
      <c r="AS218" s="13">
        <f t="shared" si="314"/>
        <v>5.1237311010428636E-4</v>
      </c>
      <c r="AT218" s="13">
        <f t="shared" si="315"/>
        <v>4.4883298513692215E-4</v>
      </c>
      <c r="AU218" s="13">
        <f t="shared" si="316"/>
        <v>2.6211504152500381E-4</v>
      </c>
      <c r="AV218" s="13">
        <f t="shared" si="317"/>
        <v>1.1480488946132497E-4</v>
      </c>
      <c r="AW218" s="13">
        <f t="shared" si="318"/>
        <v>1.6902941749006582E-6</v>
      </c>
      <c r="AX218" s="13">
        <f t="shared" si="319"/>
        <v>2.937578551311095E-3</v>
      </c>
      <c r="AY218" s="13">
        <f t="shared" si="320"/>
        <v>2.536337477523114E-3</v>
      </c>
      <c r="AZ218" s="13">
        <f t="shared" si="321"/>
        <v>1.0949507711065537E-3</v>
      </c>
      <c r="BA218" s="13">
        <f t="shared" si="322"/>
        <v>3.1513082723193741E-4</v>
      </c>
      <c r="BB218" s="13">
        <f t="shared" si="323"/>
        <v>6.8021851456065042E-5</v>
      </c>
      <c r="BC218" s="13">
        <f t="shared" si="324"/>
        <v>1.1746162230216881E-5</v>
      </c>
      <c r="BD218" s="13">
        <f t="shared" si="325"/>
        <v>4.2084696267315219E-5</v>
      </c>
      <c r="BE218" s="13">
        <f t="shared" si="326"/>
        <v>7.3731425329464224E-5</v>
      </c>
      <c r="BF218" s="13">
        <f t="shared" si="327"/>
        <v>6.458788542257392E-5</v>
      </c>
      <c r="BG218" s="13">
        <f t="shared" si="328"/>
        <v>3.7718832684245801E-5</v>
      </c>
      <c r="BH218" s="13">
        <f t="shared" si="329"/>
        <v>1.652063304620377E-5</v>
      </c>
      <c r="BI218" s="13">
        <f t="shared" si="330"/>
        <v>5.7887542497849589E-6</v>
      </c>
      <c r="BJ218" s="14">
        <f t="shared" si="331"/>
        <v>0.58194180677899665</v>
      </c>
      <c r="BK218" s="14">
        <f t="shared" si="332"/>
        <v>0.23588835742278641</v>
      </c>
      <c r="BL218" s="14">
        <f t="shared" si="333"/>
        <v>0.17461002239456325</v>
      </c>
      <c r="BM218" s="14">
        <f t="shared" si="334"/>
        <v>0.48317824336146192</v>
      </c>
      <c r="BN218" s="14">
        <f t="shared" si="335"/>
        <v>0.5145733771334301</v>
      </c>
    </row>
    <row r="219" spans="1:66" x14ac:dyDescent="0.25">
      <c r="A219" t="s">
        <v>340</v>
      </c>
      <c r="B219" t="s">
        <v>387</v>
      </c>
      <c r="C219" t="s">
        <v>361</v>
      </c>
      <c r="D219" s="11">
        <v>44232</v>
      </c>
      <c r="E219" s="10">
        <f>VLOOKUP(A219,home!$A$2:$E$405,3,FALSE)</f>
        <v>1.3524</v>
      </c>
      <c r="F219" s="10">
        <f>VLOOKUP(B219,home!$B$2:$E$405,3,FALSE)</f>
        <v>1.0439000000000001</v>
      </c>
      <c r="G219" s="10">
        <f>VLOOKUP(C219,away!$B$2:$E$405,4,FALSE)</f>
        <v>1.0004</v>
      </c>
      <c r="H219" s="10">
        <f>VLOOKUP(A219,away!$A$2:$E$405,3,FALSE)</f>
        <v>1.1317999999999999</v>
      </c>
      <c r="I219" s="10">
        <f>VLOOKUP(C219,away!$B$2:$E$405,3,FALSE)</f>
        <v>0.77959999999999996</v>
      </c>
      <c r="J219" s="10">
        <f>VLOOKUP(B219,home!$B$2:$E$405,4,FALSE)</f>
        <v>1.0913999999999999</v>
      </c>
      <c r="K219" s="12">
        <f t="shared" si="280"/>
        <v>1.4123350681440001</v>
      </c>
      <c r="L219" s="12">
        <f t="shared" si="281"/>
        <v>0.96299818699199979</v>
      </c>
      <c r="M219" s="13">
        <f t="shared" si="282"/>
        <v>9.2983496818885333E-2</v>
      </c>
      <c r="N219" s="13">
        <f t="shared" si="283"/>
        <v>0.13132385331596783</v>
      </c>
      <c r="O219" s="13">
        <f t="shared" si="284"/>
        <v>8.9542938856762941E-2</v>
      </c>
      <c r="P219" s="13">
        <f t="shared" si="285"/>
        <v>0.12646463265208033</v>
      </c>
      <c r="Q219" s="13">
        <f t="shared" si="286"/>
        <v>9.2736641660970065E-2</v>
      </c>
      <c r="R219" s="13">
        <f t="shared" si="287"/>
        <v>4.3114843888499094E-2</v>
      </c>
      <c r="S219" s="13">
        <f t="shared" si="288"/>
        <v>4.3000381409019343E-2</v>
      </c>
      <c r="T219" s="13">
        <f t="shared" si="289"/>
        <v>8.9305217787240918E-2</v>
      </c>
      <c r="U219" s="13">
        <f t="shared" si="290"/>
        <v>6.0892605981281295E-2</v>
      </c>
      <c r="V219" s="13">
        <f t="shared" si="291"/>
        <v>6.4981990530394284E-3</v>
      </c>
      <c r="W219" s="13">
        <f t="shared" si="292"/>
        <v>4.3658403706563965E-2</v>
      </c>
      <c r="X219" s="13">
        <f t="shared" si="293"/>
        <v>4.2042963616385896E-2</v>
      </c>
      <c r="Y219" s="13">
        <f t="shared" si="294"/>
        <v>2.0243648869175113E-2</v>
      </c>
      <c r="Z219" s="13">
        <f t="shared" si="295"/>
        <v>1.3839838832355915E-2</v>
      </c>
      <c r="AA219" s="13">
        <f t="shared" si="296"/>
        <v>1.954648972039737E-2</v>
      </c>
      <c r="AB219" s="13">
        <f t="shared" si="297"/>
        <v>1.3803096445616711E-2</v>
      </c>
      <c r="AC219" s="13">
        <f t="shared" si="298"/>
        <v>5.5237783064842358E-4</v>
      </c>
      <c r="AD219" s="13">
        <f t="shared" si="299"/>
        <v>1.541507364349207E-2</v>
      </c>
      <c r="AE219" s="13">
        <f t="shared" si="300"/>
        <v>1.4844687971031023E-2</v>
      </c>
      <c r="AF219" s="13">
        <f t="shared" si="301"/>
        <v>7.1477038012824111E-3</v>
      </c>
      <c r="AG219" s="13">
        <f t="shared" si="302"/>
        <v>2.2944086005969293E-3</v>
      </c>
      <c r="AH219" s="13">
        <f t="shared" si="303"/>
        <v>3.3319349259550548E-3</v>
      </c>
      <c r="AI219" s="13">
        <f t="shared" si="304"/>
        <v>4.7058085407001059E-3</v>
      </c>
      <c r="AJ219" s="13">
        <f t="shared" si="305"/>
        <v>3.3230892130011519E-3</v>
      </c>
      <c r="AK219" s="13">
        <f t="shared" si="306"/>
        <v>1.5644384766975248E-3</v>
      </c>
      <c r="AL219" s="13">
        <f t="shared" si="307"/>
        <v>3.0051035647400099E-5</v>
      </c>
      <c r="AM219" s="13">
        <f t="shared" si="308"/>
        <v>4.3542498169452286E-3</v>
      </c>
      <c r="AN219" s="13">
        <f t="shared" si="309"/>
        <v>4.1931346794285016E-3</v>
      </c>
      <c r="AO219" s="13">
        <f t="shared" si="310"/>
        <v>2.0189905470514636E-3</v>
      </c>
      <c r="AP219" s="13">
        <f t="shared" si="311"/>
        <v>6.4809474545484856E-4</v>
      </c>
      <c r="AQ219" s="13">
        <f t="shared" si="312"/>
        <v>1.5602851621801517E-4</v>
      </c>
      <c r="AR219" s="13">
        <f t="shared" si="313"/>
        <v>6.4172945857400836E-4</v>
      </c>
      <c r="AS219" s="13">
        <f t="shared" si="314"/>
        <v>9.0633701860513437E-4</v>
      </c>
      <c r="AT219" s="13">
        <f t="shared" si="315"/>
        <v>6.4002577746655632E-4</v>
      </c>
      <c r="AU219" s="13">
        <f t="shared" si="316"/>
        <v>3.0131028334404853E-4</v>
      </c>
      <c r="AV219" s="13">
        <f t="shared" si="317"/>
        <v>1.0638776988980119E-4</v>
      </c>
      <c r="AW219" s="13">
        <f t="shared" si="318"/>
        <v>1.1353248796174028E-6</v>
      </c>
      <c r="AX219" s="13">
        <f t="shared" si="319"/>
        <v>1.0249432853218893E-3</v>
      </c>
      <c r="AY219" s="13">
        <f t="shared" si="320"/>
        <v>9.8701852553460334E-4</v>
      </c>
      <c r="AZ219" s="13">
        <f t="shared" si="321"/>
        <v>4.7524852530866988E-4</v>
      </c>
      <c r="BA219" s="13">
        <f t="shared" si="322"/>
        <v>1.5255448941429024E-4</v>
      </c>
      <c r="BB219" s="13">
        <f t="shared" si="323"/>
        <v>3.6727424180862929E-5</v>
      </c>
      <c r="BC219" s="13">
        <f t="shared" si="324"/>
        <v>7.0736885798114287E-6</v>
      </c>
      <c r="BD219" s="13">
        <f t="shared" si="325"/>
        <v>1.0299738419102124E-4</v>
      </c>
      <c r="BE219" s="13">
        <f t="shared" si="326"/>
        <v>1.4546681762007973E-4</v>
      </c>
      <c r="BF219" s="13">
        <f t="shared" si="327"/>
        <v>1.027239438880731E-4</v>
      </c>
      <c r="BG219" s="13">
        <f t="shared" si="328"/>
        <v>4.8360209430394066E-5</v>
      </c>
      <c r="BH219" s="13">
        <f t="shared" si="329"/>
        <v>1.7075204920333427E-5</v>
      </c>
      <c r="BI219" s="13">
        <f t="shared" si="330"/>
        <v>4.8231821409463737E-6</v>
      </c>
      <c r="BJ219" s="14">
        <f t="shared" si="331"/>
        <v>0.47306666721614443</v>
      </c>
      <c r="BK219" s="14">
        <f t="shared" si="332"/>
        <v>0.2705161573248549</v>
      </c>
      <c r="BL219" s="14">
        <f t="shared" si="333"/>
        <v>0.24284248309898165</v>
      </c>
      <c r="BM219" s="14">
        <f t="shared" si="334"/>
        <v>0.42311285607851629</v>
      </c>
      <c r="BN219" s="14">
        <f t="shared" si="335"/>
        <v>0.57616640719316559</v>
      </c>
    </row>
    <row r="220" spans="1:66" x14ac:dyDescent="0.25">
      <c r="A220" t="s">
        <v>340</v>
      </c>
      <c r="B220" t="s">
        <v>428</v>
      </c>
      <c r="C220" t="s">
        <v>354</v>
      </c>
      <c r="D220" s="11">
        <v>44232</v>
      </c>
      <c r="E220" s="10">
        <f>VLOOKUP(A220,home!$A$2:$E$405,3,FALSE)</f>
        <v>1.3524</v>
      </c>
      <c r="F220" s="10">
        <f>VLOOKUP(B220,home!$B$2:$E$405,3,FALSE)</f>
        <v>1.2323999999999999</v>
      </c>
      <c r="G220" s="10">
        <f>VLOOKUP(C220,away!$B$2:$E$405,4,FALSE)</f>
        <v>0.65239999999999998</v>
      </c>
      <c r="H220" s="10">
        <f>VLOOKUP(A220,away!$A$2:$E$405,3,FALSE)</f>
        <v>1.1317999999999999</v>
      </c>
      <c r="I220" s="10">
        <f>VLOOKUP(C220,away!$B$2:$E$405,3,FALSE)</f>
        <v>1.923</v>
      </c>
      <c r="J220" s="10">
        <f>VLOOKUP(B220,home!$B$2:$E$405,4,FALSE)</f>
        <v>1.0799000000000001</v>
      </c>
      <c r="K220" s="12">
        <f t="shared" si="280"/>
        <v>1.0873536186239998</v>
      </c>
      <c r="L220" s="12">
        <f t="shared" si="281"/>
        <v>2.3503498668600002</v>
      </c>
      <c r="M220" s="13">
        <f t="shared" si="282"/>
        <v>3.2138406962168312E-2</v>
      </c>
      <c r="N220" s="13">
        <f t="shared" si="283"/>
        <v>3.4945813107124461E-2</v>
      </c>
      <c r="O220" s="13">
        <f t="shared" si="284"/>
        <v>7.5536500524624794E-2</v>
      </c>
      <c r="P220" s="13">
        <f t="shared" si="285"/>
        <v>8.2134887183644437E-2</v>
      </c>
      <c r="Q220" s="13">
        <f t="shared" si="286"/>
        <v>1.8999228168894891E-2</v>
      </c>
      <c r="R220" s="13">
        <f t="shared" si="287"/>
        <v>8.8768601975561134E-2</v>
      </c>
      <c r="S220" s="13">
        <f t="shared" si="288"/>
        <v>5.2477240864887989E-2</v>
      </c>
      <c r="T220" s="13">
        <f t="shared" si="289"/>
        <v>4.4654833397204878E-2</v>
      </c>
      <c r="U220" s="13">
        <f t="shared" si="290"/>
        <v>9.6522860578319936E-2</v>
      </c>
      <c r="V220" s="13">
        <f t="shared" si="291"/>
        <v>1.4901562286243416E-2</v>
      </c>
      <c r="W220" s="13">
        <f t="shared" si="292"/>
        <v>6.8862931668369652E-3</v>
      </c>
      <c r="X220" s="13">
        <f t="shared" si="293"/>
        <v>1.618519822783419E-2</v>
      </c>
      <c r="Y220" s="13">
        <f t="shared" si="294"/>
        <v>1.90204392499464E-2</v>
      </c>
      <c r="Z220" s="13">
        <f t="shared" si="295"/>
        <v>6.9545757278202808E-2</v>
      </c>
      <c r="AA220" s="13">
        <f t="shared" si="296"/>
        <v>7.5620830836400199E-2</v>
      </c>
      <c r="AB220" s="13">
        <f t="shared" si="297"/>
        <v>4.1113292026656548E-2</v>
      </c>
      <c r="AC220" s="13">
        <f t="shared" si="298"/>
        <v>2.3802092514289257E-3</v>
      </c>
      <c r="AD220" s="13">
        <f t="shared" si="299"/>
        <v>1.8719589484664737E-3</v>
      </c>
      <c r="AE220" s="13">
        <f t="shared" si="300"/>
        <v>4.3997584652955626E-3</v>
      </c>
      <c r="AF220" s="13">
        <f t="shared" si="301"/>
        <v>5.1704858615617922E-3</v>
      </c>
      <c r="AG220" s="13">
        <f t="shared" si="302"/>
        <v>4.0508169187744242E-3</v>
      </c>
      <c r="AH220" s="13">
        <f t="shared" si="303"/>
        <v>4.0864215339875463E-2</v>
      </c>
      <c r="AI220" s="13">
        <f t="shared" si="304"/>
        <v>4.4433852422043944E-2</v>
      </c>
      <c r="AJ220" s="13">
        <f t="shared" si="305"/>
        <v>2.415765511025713E-2</v>
      </c>
      <c r="AK220" s="13">
        <f t="shared" si="306"/>
        <v>8.7559712338695517E-3</v>
      </c>
      <c r="AL220" s="13">
        <f t="shared" si="307"/>
        <v>2.4332035943127147E-4</v>
      </c>
      <c r="AM220" s="13">
        <f t="shared" si="308"/>
        <v>4.070962673061197E-4</v>
      </c>
      <c r="AN220" s="13">
        <f t="shared" si="309"/>
        <v>9.5681865766214145E-4</v>
      </c>
      <c r="AO220" s="13">
        <f t="shared" si="310"/>
        <v>1.1244293023226894E-3</v>
      </c>
      <c r="AP220" s="13">
        <f t="shared" si="311"/>
        <v>8.8093408700253852E-4</v>
      </c>
      <c r="AQ220" s="13">
        <f t="shared" si="312"/>
        <v>5.1762582852471299E-4</v>
      </c>
      <c r="AR220" s="13">
        <f t="shared" si="313"/>
        <v>1.9209040616682948E-2</v>
      </c>
      <c r="AS220" s="13">
        <f t="shared" si="314"/>
        <v>2.0887019824845591E-2</v>
      </c>
      <c r="AT220" s="13">
        <f t="shared" si="315"/>
        <v>1.1355788294408538E-2</v>
      </c>
      <c r="AU220" s="13">
        <f t="shared" si="316"/>
        <v>4.1159191647510618E-3</v>
      </c>
      <c r="AV220" s="13">
        <f t="shared" si="317"/>
        <v>1.118864899438984E-3</v>
      </c>
      <c r="AW220" s="13">
        <f t="shared" si="318"/>
        <v>1.7273457177901323E-5</v>
      </c>
      <c r="AX220" s="13">
        <f t="shared" si="319"/>
        <v>7.3776266563938708E-5</v>
      </c>
      <c r="AY220" s="13">
        <f t="shared" si="320"/>
        <v>1.7340003829598123E-4</v>
      </c>
      <c r="AZ220" s="13">
        <f t="shared" si="321"/>
        <v>2.0377537846123922E-4</v>
      </c>
      <c r="BA220" s="13">
        <f t="shared" si="322"/>
        <v>1.5964781121190658E-4</v>
      </c>
      <c r="BB220" s="13">
        <f t="shared" si="323"/>
        <v>9.380705295659876E-5</v>
      </c>
      <c r="BC220" s="13">
        <f t="shared" si="324"/>
        <v>4.4095878885414204E-5</v>
      </c>
      <c r="BD220" s="13">
        <f t="shared" si="325"/>
        <v>7.5246610093215142E-3</v>
      </c>
      <c r="BE220" s="13">
        <f t="shared" si="326"/>
        <v>8.1819673774046666E-3</v>
      </c>
      <c r="BF220" s="13">
        <f t="shared" si="327"/>
        <v>4.4483459176422411E-3</v>
      </c>
      <c r="BG220" s="13">
        <f t="shared" si="328"/>
        <v>1.6123083434798628E-3</v>
      </c>
      <c r="BH220" s="13">
        <f t="shared" si="329"/>
        <v>4.3828732790512378E-4</v>
      </c>
      <c r="BI220" s="13">
        <f t="shared" si="330"/>
        <v>9.5314662398936011E-5</v>
      </c>
      <c r="BJ220" s="14">
        <f t="shared" si="331"/>
        <v>0.16082023208113333</v>
      </c>
      <c r="BK220" s="14">
        <f t="shared" si="332"/>
        <v>0.18444902694610035</v>
      </c>
      <c r="BL220" s="14">
        <f t="shared" si="333"/>
        <v>0.57476129748588822</v>
      </c>
      <c r="BM220" s="14">
        <f t="shared" si="334"/>
        <v>0.65689674928818853</v>
      </c>
      <c r="BN220" s="14">
        <f t="shared" si="335"/>
        <v>0.33252343792201799</v>
      </c>
    </row>
    <row r="221" spans="1:66" x14ac:dyDescent="0.25">
      <c r="A221" t="s">
        <v>342</v>
      </c>
      <c r="B221" t="s">
        <v>384</v>
      </c>
      <c r="C221" t="s">
        <v>363</v>
      </c>
      <c r="D221" s="11">
        <v>44232</v>
      </c>
      <c r="E221" s="10">
        <f>VLOOKUP(A221,home!$A$2:$E$405,3,FALSE)</f>
        <v>1.1707000000000001</v>
      </c>
      <c r="F221" s="10">
        <f>VLOOKUP(B221,home!$B$2:$E$405,3,FALSE)</f>
        <v>0.89910000000000001</v>
      </c>
      <c r="G221" s="10">
        <f>VLOOKUP(C221,away!$B$2:$E$405,4,FALSE)</f>
        <v>1.2138</v>
      </c>
      <c r="H221" s="10">
        <f>VLOOKUP(A221,away!$A$2:$E$405,3,FALSE)</f>
        <v>0.85340000000000005</v>
      </c>
      <c r="I221" s="10">
        <f>VLOOKUP(C221,away!$B$2:$E$405,3,FALSE)</f>
        <v>0.86339999999999995</v>
      </c>
      <c r="J221" s="10">
        <f>VLOOKUP(B221,home!$B$2:$E$405,4,FALSE)</f>
        <v>1.1101000000000001</v>
      </c>
      <c r="K221" s="12">
        <f t="shared" si="280"/>
        <v>1.2776171979060003</v>
      </c>
      <c r="L221" s="12">
        <f t="shared" si="281"/>
        <v>0.81795005415600008</v>
      </c>
      <c r="M221" s="13">
        <f t="shared" si="282"/>
        <v>0.1230004516011985</v>
      </c>
      <c r="N221" s="13">
        <f t="shared" si="283"/>
        <v>0.15714749231589584</v>
      </c>
      <c r="O221" s="13">
        <f t="shared" si="284"/>
        <v>0.10060822604841277</v>
      </c>
      <c r="P221" s="13">
        <f t="shared" si="285"/>
        <v>0.12853879985026659</v>
      </c>
      <c r="Q221" s="13">
        <f t="shared" si="286"/>
        <v>0.10038716939529478</v>
      </c>
      <c r="R221" s="13">
        <f t="shared" si="287"/>
        <v>4.1146251972419168E-2</v>
      </c>
      <c r="S221" s="13">
        <f t="shared" si="288"/>
        <v>3.358163090432488E-2</v>
      </c>
      <c r="T221" s="13">
        <f t="shared" si="289"/>
        <v>8.2111690643448906E-2</v>
      </c>
      <c r="U221" s="13">
        <f t="shared" si="290"/>
        <v>5.2569159149336415E-2</v>
      </c>
      <c r="V221" s="13">
        <f t="shared" si="291"/>
        <v>3.8993014318823346E-3</v>
      </c>
      <c r="W221" s="13">
        <f t="shared" si="292"/>
        <v>4.2752124689510507E-2</v>
      </c>
      <c r="X221" s="13">
        <f t="shared" si="293"/>
        <v>3.4969102705069185E-2</v>
      </c>
      <c r="Y221" s="13">
        <f t="shared" si="294"/>
        <v>1.4301489725699036E-2</v>
      </c>
      <c r="Z221" s="13">
        <f t="shared" si="295"/>
        <v>1.1218526343052227E-2</v>
      </c>
      <c r="AA221" s="13">
        <f t="shared" si="296"/>
        <v>1.4332982191045035E-2</v>
      </c>
      <c r="AB221" s="13">
        <f t="shared" si="297"/>
        <v>9.15603227227978E-3</v>
      </c>
      <c r="AC221" s="13">
        <f t="shared" si="298"/>
        <v>2.5467971854162773E-4</v>
      </c>
      <c r="AD221" s="13">
        <f t="shared" si="299"/>
        <v>1.365521243758509E-2</v>
      </c>
      <c r="AE221" s="13">
        <f t="shared" si="300"/>
        <v>1.1169281752834407E-2</v>
      </c>
      <c r="AF221" s="13">
        <f t="shared" si="301"/>
        <v>4.5679573073072639E-3</v>
      </c>
      <c r="AG221" s="13">
        <f t="shared" si="302"/>
        <v>1.2454536422980909E-3</v>
      </c>
      <c r="AH221" s="13">
        <f t="shared" si="303"/>
        <v>2.2940485574625205E-3</v>
      </c>
      <c r="AI221" s="13">
        <f t="shared" si="304"/>
        <v>2.9309158898455675E-3</v>
      </c>
      <c r="AJ221" s="13">
        <f t="shared" si="305"/>
        <v>1.8722942732413326E-3</v>
      </c>
      <c r="AK221" s="13">
        <f t="shared" si="306"/>
        <v>7.9735845434468098E-4</v>
      </c>
      <c r="AL221" s="13">
        <f t="shared" si="307"/>
        <v>1.0645887861837921E-5</v>
      </c>
      <c r="AM221" s="13">
        <f t="shared" si="308"/>
        <v>3.4892268502637264E-3</v>
      </c>
      <c r="AN221" s="13">
        <f t="shared" si="309"/>
        <v>2.8540132911357842E-3</v>
      </c>
      <c r="AO221" s="13">
        <f t="shared" si="310"/>
        <v>1.1672201630232295E-3</v>
      </c>
      <c r="AP221" s="13">
        <f t="shared" si="311"/>
        <v>3.1824259851894187E-4</v>
      </c>
      <c r="AQ221" s="13">
        <f t="shared" si="312"/>
        <v>6.5076637673328676E-5</v>
      </c>
      <c r="AR221" s="13">
        <f t="shared" si="313"/>
        <v>3.7528342836259265E-4</v>
      </c>
      <c r="AS221" s="13">
        <f t="shared" si="314"/>
        <v>4.794685621651728E-4</v>
      </c>
      <c r="AT221" s="13">
        <f t="shared" si="315"/>
        <v>3.0628864043874348E-4</v>
      </c>
      <c r="AU221" s="13">
        <f t="shared" si="316"/>
        <v>1.3043987818259532E-4</v>
      </c>
      <c r="AV221" s="13">
        <f t="shared" si="317"/>
        <v>4.1663057914711869E-5</v>
      </c>
      <c r="AW221" s="13">
        <f t="shared" si="318"/>
        <v>3.0903446814116139E-7</v>
      </c>
      <c r="AX221" s="13">
        <f t="shared" si="319"/>
        <v>7.4298270521538619E-4</v>
      </c>
      <c r="AY221" s="13">
        <f t="shared" si="320"/>
        <v>6.077227439678965E-4</v>
      </c>
      <c r="AZ221" s="13">
        <f t="shared" si="321"/>
        <v>2.4854342567018697E-4</v>
      </c>
      <c r="BA221" s="13">
        <f t="shared" si="322"/>
        <v>6.7765369495682409E-5</v>
      </c>
      <c r="BB221" s="13">
        <f t="shared" si="323"/>
        <v>1.3857171912223694E-5</v>
      </c>
      <c r="BC221" s="13">
        <f t="shared" si="324"/>
        <v>2.2668949032104755E-6</v>
      </c>
      <c r="BD221" s="13">
        <f t="shared" si="325"/>
        <v>5.1160516758838646E-5</v>
      </c>
      <c r="BE221" s="13">
        <f t="shared" si="326"/>
        <v>6.5363556064850406E-5</v>
      </c>
      <c r="BF221" s="13">
        <f t="shared" si="327"/>
        <v>4.1754801672372956E-5</v>
      </c>
      <c r="BG221" s="13">
        <f t="shared" si="328"/>
        <v>1.7782217570592642E-5</v>
      </c>
      <c r="BH221" s="13">
        <f t="shared" si="329"/>
        <v>5.6797167462738546E-6</v>
      </c>
      <c r="BI221" s="13">
        <f t="shared" si="330"/>
        <v>1.4513007588548379E-6</v>
      </c>
      <c r="BJ221" s="14">
        <f t="shared" si="331"/>
        <v>0.4718838924667228</v>
      </c>
      <c r="BK221" s="14">
        <f t="shared" si="332"/>
        <v>0.28989323213804369</v>
      </c>
      <c r="BL221" s="14">
        <f t="shared" si="333"/>
        <v>0.22722360448502288</v>
      </c>
      <c r="BM221" s="14">
        <f t="shared" si="334"/>
        <v>0.3487834505398541</v>
      </c>
      <c r="BN221" s="14">
        <f t="shared" si="335"/>
        <v>0.65082839118348768</v>
      </c>
    </row>
    <row r="222" spans="1:66" x14ac:dyDescent="0.25">
      <c r="A222" t="s">
        <v>342</v>
      </c>
      <c r="B222" t="s">
        <v>380</v>
      </c>
      <c r="C222" t="s">
        <v>399</v>
      </c>
      <c r="D222" s="11">
        <v>44232</v>
      </c>
      <c r="E222" s="10">
        <f>VLOOKUP(A222,home!$A$2:$E$405,3,FALSE)</f>
        <v>1.1707000000000001</v>
      </c>
      <c r="F222" s="10">
        <f>VLOOKUP(B222,home!$B$2:$E$405,3,FALSE)</f>
        <v>1.7983</v>
      </c>
      <c r="G222" s="10">
        <f>VLOOKUP(C222,away!$B$2:$E$405,4,FALSE)</f>
        <v>1.034</v>
      </c>
      <c r="H222" s="10">
        <f>VLOOKUP(A222,away!$A$2:$E$405,3,FALSE)</f>
        <v>0.85340000000000005</v>
      </c>
      <c r="I222" s="10">
        <f>VLOOKUP(C222,away!$B$2:$E$405,3,FALSE)</f>
        <v>1.0484</v>
      </c>
      <c r="J222" s="10">
        <f>VLOOKUP(B222,home!$B$2:$E$405,4,FALSE)</f>
        <v>0.55510000000000004</v>
      </c>
      <c r="K222" s="12">
        <f t="shared" si="280"/>
        <v>2.1768489835400002</v>
      </c>
      <c r="L222" s="12">
        <f t="shared" si="281"/>
        <v>0.49665050125600008</v>
      </c>
      <c r="M222" s="13">
        <f t="shared" si="282"/>
        <v>6.9010301750585465E-2</v>
      </c>
      <c r="N222" s="13">
        <f t="shared" si="283"/>
        <v>0.15022500521955065</v>
      </c>
      <c r="O222" s="13">
        <f t="shared" si="284"/>
        <v>3.4274000956256094E-2</v>
      </c>
      <c r="P222" s="13">
        <f t="shared" si="285"/>
        <v>7.460932414347507E-2</v>
      </c>
      <c r="Q222" s="13">
        <f t="shared" si="286"/>
        <v>0.16350857495723503</v>
      </c>
      <c r="R222" s="13">
        <f t="shared" si="287"/>
        <v>8.5110998774866053E-3</v>
      </c>
      <c r="S222" s="13">
        <f t="shared" si="288"/>
        <v>2.0165653199375071E-2</v>
      </c>
      <c r="T222" s="13">
        <f t="shared" si="289"/>
        <v>8.1206615712165059E-2</v>
      </c>
      <c r="U222" s="13">
        <f t="shared" si="290"/>
        <v>1.8527379117114138E-2</v>
      </c>
      <c r="V222" s="13">
        <f t="shared" si="291"/>
        <v>2.4224173266748157E-3</v>
      </c>
      <c r="W222" s="13">
        <f t="shared" si="292"/>
        <v>0.11864449173191036</v>
      </c>
      <c r="X222" s="13">
        <f t="shared" si="293"/>
        <v>5.8924846289916642E-2</v>
      </c>
      <c r="Y222" s="13">
        <f t="shared" si="294"/>
        <v>1.4632527223159927E-2</v>
      </c>
      <c r="Z222" s="13">
        <f t="shared" si="295"/>
        <v>1.4090140067978684E-3</v>
      </c>
      <c r="AA222" s="13">
        <f t="shared" si="296"/>
        <v>3.0672107084915626E-3</v>
      </c>
      <c r="AB222" s="13">
        <f t="shared" si="297"/>
        <v>3.338427256541431E-3</v>
      </c>
      <c r="AC222" s="13">
        <f t="shared" si="298"/>
        <v>1.6368472799707613E-4</v>
      </c>
      <c r="AD222" s="13">
        <f t="shared" si="299"/>
        <v>6.4567785307307266E-2</v>
      </c>
      <c r="AE222" s="13">
        <f t="shared" si="300"/>
        <v>3.2067622937863957E-2</v>
      </c>
      <c r="AF222" s="13">
        <f t="shared" si="301"/>
        <v>7.9632005030892683E-3</v>
      </c>
      <c r="AG222" s="13">
        <f t="shared" si="302"/>
        <v>1.3183091738204395E-3</v>
      </c>
      <c r="AH222" s="13">
        <f t="shared" si="303"/>
        <v>1.7494687818822157E-4</v>
      </c>
      <c r="AI222" s="13">
        <f t="shared" si="304"/>
        <v>3.8083293395752634E-4</v>
      </c>
      <c r="AJ222" s="13">
        <f t="shared" si="305"/>
        <v>4.1450789259199868E-4</v>
      </c>
      <c r="AK222" s="13">
        <f t="shared" si="306"/>
        <v>3.0077369488606666E-4</v>
      </c>
      <c r="AL222" s="13">
        <f t="shared" si="307"/>
        <v>7.0785993503451336E-6</v>
      </c>
      <c r="AM222" s="13">
        <f t="shared" si="308"/>
        <v>2.8110863563128148E-2</v>
      </c>
      <c r="AN222" s="13">
        <f t="shared" si="309"/>
        <v>1.3961274479366624E-2</v>
      </c>
      <c r="AO222" s="13">
        <f t="shared" si="310"/>
        <v>3.4669369841750174E-3</v>
      </c>
      <c r="AP222" s="13">
        <f t="shared" si="311"/>
        <v>5.7395199700449606E-4</v>
      </c>
      <c r="AQ222" s="13">
        <f t="shared" si="312"/>
        <v>7.1263386752291283E-5</v>
      </c>
      <c r="AR222" s="13">
        <f t="shared" si="313"/>
        <v>1.7377490949070528E-5</v>
      </c>
      <c r="AS222" s="13">
        <f t="shared" si="314"/>
        <v>3.7828173508959734E-5</v>
      </c>
      <c r="AT222" s="13">
        <f t="shared" si="315"/>
        <v>4.1173110526076884E-5</v>
      </c>
      <c r="AU222" s="13">
        <f t="shared" si="316"/>
        <v>2.9875881265956851E-5</v>
      </c>
      <c r="AV222" s="13">
        <f t="shared" si="317"/>
        <v>1.6258820441539978E-5</v>
      </c>
      <c r="AW222" s="13">
        <f t="shared" si="318"/>
        <v>2.1258078706070046E-7</v>
      </c>
      <c r="AX222" s="13">
        <f t="shared" si="319"/>
        <v>1.0198850795637853E-2</v>
      </c>
      <c r="AY222" s="13">
        <f t="shared" si="320"/>
        <v>5.065264359888696E-3</v>
      </c>
      <c r="AZ222" s="13">
        <f t="shared" si="321"/>
        <v>1.2578330416664364E-3</v>
      </c>
      <c r="BA222" s="13">
        <f t="shared" si="322"/>
        <v>2.0823447021333169E-4</v>
      </c>
      <c r="BB222" s="13">
        <f t="shared" si="323"/>
        <v>2.5854938502557193E-5</v>
      </c>
      <c r="BC222" s="13">
        <f t="shared" si="324"/>
        <v>2.5681736334476177E-6</v>
      </c>
      <c r="BD222" s="13">
        <f t="shared" si="325"/>
        <v>1.4384232650712474E-6</v>
      </c>
      <c r="BE222" s="13">
        <f t="shared" si="326"/>
        <v>3.131230222470633E-6</v>
      </c>
      <c r="BF222" s="13">
        <f t="shared" si="327"/>
        <v>3.4081076635074634E-6</v>
      </c>
      <c r="BG222" s="13">
        <f t="shared" si="328"/>
        <v>2.4729785677003693E-6</v>
      </c>
      <c r="BH222" s="13">
        <f t="shared" si="329"/>
        <v>1.3458252203536889E-6</v>
      </c>
      <c r="BI222" s="13">
        <f t="shared" si="330"/>
        <v>5.8593165258988467E-7</v>
      </c>
      <c r="BJ222" s="14">
        <f t="shared" si="331"/>
        <v>0.75600187524598761</v>
      </c>
      <c r="BK222" s="14">
        <f t="shared" si="332"/>
        <v>0.17144372410734651</v>
      </c>
      <c r="BL222" s="14">
        <f t="shared" si="333"/>
        <v>6.9144075288796944E-2</v>
      </c>
      <c r="BM222" s="14">
        <f t="shared" si="334"/>
        <v>0.49279532996523834</v>
      </c>
      <c r="BN222" s="14">
        <f t="shared" si="335"/>
        <v>0.50013830690458883</v>
      </c>
    </row>
    <row r="223" spans="1:66" x14ac:dyDescent="0.25">
      <c r="A223" t="s">
        <v>342</v>
      </c>
      <c r="B223" t="s">
        <v>364</v>
      </c>
      <c r="C223" t="s">
        <v>396</v>
      </c>
      <c r="D223" s="11">
        <v>44232</v>
      </c>
      <c r="E223" s="10">
        <f>VLOOKUP(A223,home!$A$2:$E$405,3,FALSE)</f>
        <v>1.1707000000000001</v>
      </c>
      <c r="F223" s="10">
        <f>VLOOKUP(B223,home!$B$2:$E$405,3,FALSE)</f>
        <v>0.94410000000000005</v>
      </c>
      <c r="G223" s="10">
        <f>VLOOKUP(C223,away!$B$2:$E$405,4,FALSE)</f>
        <v>1.079</v>
      </c>
      <c r="H223" s="10">
        <f>VLOOKUP(A223,away!$A$2:$E$405,3,FALSE)</f>
        <v>0.85340000000000005</v>
      </c>
      <c r="I223" s="10">
        <f>VLOOKUP(C223,away!$B$2:$E$405,3,FALSE)</f>
        <v>0.74009999999999998</v>
      </c>
      <c r="J223" s="10">
        <f>VLOOKUP(B223,home!$B$2:$E$405,4,FALSE)</f>
        <v>0.98680000000000001</v>
      </c>
      <c r="K223" s="12">
        <f t="shared" si="280"/>
        <v>1.1925732417300001</v>
      </c>
      <c r="L223" s="12">
        <f t="shared" si="281"/>
        <v>0.62326420231199997</v>
      </c>
      <c r="M223" s="13">
        <f t="shared" si="282"/>
        <v>0.16270159783820001</v>
      </c>
      <c r="N223" s="13">
        <f t="shared" si="283"/>
        <v>0.19403357196855295</v>
      </c>
      <c r="O223" s="13">
        <f t="shared" si="284"/>
        <v>0.10140608159151354</v>
      </c>
      <c r="P223" s="13">
        <f t="shared" si="285"/>
        <v>0.1209341794547282</v>
      </c>
      <c r="Q223" s="13">
        <f t="shared" si="286"/>
        <v>0.11569962296349426</v>
      </c>
      <c r="R223" s="13">
        <f t="shared" si="287"/>
        <v>3.1601390276360129E-2</v>
      </c>
      <c r="S223" s="13">
        <f t="shared" si="288"/>
        <v>2.2472237449893448E-2</v>
      </c>
      <c r="T223" s="13">
        <f t="shared" si="289"/>
        <v>7.2111433214141402E-2</v>
      </c>
      <c r="U223" s="13">
        <f t="shared" si="290"/>
        <v>3.7686972445053708E-2</v>
      </c>
      <c r="V223" s="13">
        <f t="shared" si="291"/>
        <v>1.8559276837159953E-3</v>
      </c>
      <c r="W223" s="13">
        <f t="shared" si="292"/>
        <v>4.5993424808171028E-2</v>
      </c>
      <c r="X223" s="13">
        <f t="shared" si="293"/>
        <v>2.8666055224661667E-2</v>
      </c>
      <c r="Y223" s="13">
        <f t="shared" si="294"/>
        <v>8.9332630215152448E-3</v>
      </c>
      <c r="Z223" s="13">
        <f t="shared" si="295"/>
        <v>6.5653384341819304E-3</v>
      </c>
      <c r="AA223" s="13">
        <f t="shared" si="296"/>
        <v>7.8296469395069072E-3</v>
      </c>
      <c r="AB223" s="13">
        <f t="shared" si="297"/>
        <v>4.6687137161245647E-3</v>
      </c>
      <c r="AC223" s="13">
        <f t="shared" si="298"/>
        <v>8.6218072893754557E-5</v>
      </c>
      <c r="AD223" s="13">
        <f t="shared" si="299"/>
        <v>1.3712631930436392E-2</v>
      </c>
      <c r="AE223" s="13">
        <f t="shared" si="300"/>
        <v>8.5465926017214977E-3</v>
      </c>
      <c r="AF223" s="13">
        <f t="shared" si="301"/>
        <v>2.6633926101987944E-3</v>
      </c>
      <c r="AG223" s="13">
        <f t="shared" si="302"/>
        <v>5.5333242354640912E-4</v>
      </c>
      <c r="AH223" s="13">
        <f t="shared" si="303"/>
        <v>1.0229851055221786E-3</v>
      </c>
      <c r="AI223" s="13">
        <f t="shared" si="304"/>
        <v>1.2199846635340906E-3</v>
      </c>
      <c r="AJ223" s="13">
        <f t="shared" si="305"/>
        <v>7.2746053252586713E-4</v>
      </c>
      <c r="AK223" s="13">
        <f t="shared" si="306"/>
        <v>2.8918332183500178E-4</v>
      </c>
      <c r="AL223" s="13">
        <f t="shared" si="307"/>
        <v>2.5633950835425919E-6</v>
      </c>
      <c r="AM223" s="13">
        <f t="shared" si="308"/>
        <v>3.270663582786164E-3</v>
      </c>
      <c r="AN223" s="13">
        <f t="shared" si="309"/>
        <v>2.0384875289561266E-3</v>
      </c>
      <c r="AO223" s="13">
        <f t="shared" si="310"/>
        <v>6.3525815182889991E-4</v>
      </c>
      <c r="AP223" s="13">
        <f t="shared" si="311"/>
        <v>1.3197788842061157E-4</v>
      </c>
      <c r="AQ223" s="13">
        <f t="shared" si="312"/>
        <v>2.0564273337323646E-5</v>
      </c>
      <c r="AR223" s="13">
        <f t="shared" si="313"/>
        <v>1.2751799915406762E-4</v>
      </c>
      <c r="AS223" s="13">
        <f t="shared" si="314"/>
        <v>1.5207455363008986E-4</v>
      </c>
      <c r="AT223" s="13">
        <f t="shared" si="315"/>
        <v>9.0680021703639529E-5</v>
      </c>
      <c r="AU223" s="13">
        <f t="shared" si="316"/>
        <v>3.6047522481085376E-5</v>
      </c>
      <c r="AV223" s="13">
        <f t="shared" si="317"/>
        <v>1.0747327685400769E-5</v>
      </c>
      <c r="AW223" s="13">
        <f t="shared" si="318"/>
        <v>5.2926148435997518E-8</v>
      </c>
      <c r="AX223" s="13">
        <f t="shared" si="319"/>
        <v>6.5008431192192546E-4</v>
      </c>
      <c r="AY223" s="13">
        <f t="shared" si="320"/>
        <v>4.0517428010556429E-4</v>
      </c>
      <c r="AZ223" s="13">
        <f t="shared" si="321"/>
        <v>1.2626531224366666E-4</v>
      </c>
      <c r="BA223" s="13">
        <f t="shared" si="322"/>
        <v>2.6232216371741503E-5</v>
      </c>
      <c r="BB223" s="13">
        <f t="shared" si="323"/>
        <v>4.087400352952312E-6</v>
      </c>
      <c r="BC223" s="13">
        <f t="shared" si="324"/>
        <v>5.0950606410252236E-7</v>
      </c>
      <c r="BD223" s="13">
        <f t="shared" si="325"/>
        <v>1.3246234003863702E-5</v>
      </c>
      <c r="BE223" s="13">
        <f t="shared" si="326"/>
        <v>1.5797104226701893E-5</v>
      </c>
      <c r="BF223" s="13">
        <f t="shared" si="327"/>
        <v>9.4196018987922827E-6</v>
      </c>
      <c r="BG223" s="13">
        <f t="shared" si="328"/>
        <v>3.7445217240829253E-6</v>
      </c>
      <c r="BH223" s="13">
        <f t="shared" si="329"/>
        <v>1.1164041028044965E-6</v>
      </c>
      <c r="BI223" s="13">
        <f t="shared" si="330"/>
        <v>2.6627873199244587E-7</v>
      </c>
      <c r="BJ223" s="14">
        <f t="shared" si="331"/>
        <v>0.49822262521882871</v>
      </c>
      <c r="BK223" s="14">
        <f t="shared" si="332"/>
        <v>0.30845789817462055</v>
      </c>
      <c r="BL223" s="14">
        <f t="shared" si="333"/>
        <v>0.18691307616131853</v>
      </c>
      <c r="BM223" s="14">
        <f t="shared" si="334"/>
        <v>0.27337737254214356</v>
      </c>
      <c r="BN223" s="14">
        <f t="shared" si="335"/>
        <v>0.72637644409284907</v>
      </c>
    </row>
    <row r="224" spans="1:66" x14ac:dyDescent="0.25">
      <c r="A224" t="s">
        <v>342</v>
      </c>
      <c r="B224" t="s">
        <v>393</v>
      </c>
      <c r="C224" t="s">
        <v>420</v>
      </c>
      <c r="D224" s="11">
        <v>44232</v>
      </c>
      <c r="E224" s="10">
        <f>VLOOKUP(A224,home!$A$2:$E$405,3,FALSE)</f>
        <v>1.1707000000000001</v>
      </c>
      <c r="F224" s="10">
        <f>VLOOKUP(B224,home!$B$2:$E$405,3,FALSE)</f>
        <v>1.079</v>
      </c>
      <c r="G224" s="10">
        <f>VLOOKUP(C224,away!$B$2:$E$405,4,FALSE)</f>
        <v>0.6744</v>
      </c>
      <c r="H224" s="10">
        <f>VLOOKUP(A224,away!$A$2:$E$405,3,FALSE)</f>
        <v>0.85340000000000005</v>
      </c>
      <c r="I224" s="10">
        <f>VLOOKUP(C224,away!$B$2:$E$405,3,FALSE)</f>
        <v>0.92510000000000003</v>
      </c>
      <c r="J224" s="10">
        <f>VLOOKUP(B224,home!$B$2:$E$405,4,FALSE)</f>
        <v>0.74009999999999998</v>
      </c>
      <c r="K224" s="12">
        <f t="shared" si="280"/>
        <v>0.85189216631999998</v>
      </c>
      <c r="L224" s="12">
        <f t="shared" si="281"/>
        <v>0.58429439963400009</v>
      </c>
      <c r="M224" s="13">
        <f t="shared" si="282"/>
        <v>0.23783299199026833</v>
      </c>
      <c r="N224" s="13">
        <f t="shared" si="283"/>
        <v>0.2026080627689569</v>
      </c>
      <c r="O224" s="13">
        <f t="shared" si="284"/>
        <v>0.13896448526811181</v>
      </c>
      <c r="P224" s="13">
        <f t="shared" si="285"/>
        <v>0.1183827563965955</v>
      </c>
      <c r="Q224" s="13">
        <f t="shared" si="286"/>
        <v>8.6300110753072604E-2</v>
      </c>
      <c r="R224" s="13">
        <f t="shared" si="287"/>
        <v>4.0598085245089614E-2</v>
      </c>
      <c r="S224" s="13">
        <f t="shared" si="288"/>
        <v>1.4731426551440253E-2</v>
      </c>
      <c r="T224" s="13">
        <f t="shared" si="289"/>
        <v>5.0424671400814282E-2</v>
      </c>
      <c r="U224" s="13">
        <f t="shared" si="290"/>
        <v>3.4585190787883413E-2</v>
      </c>
      <c r="V224" s="13">
        <f t="shared" si="291"/>
        <v>8.1473925894130035E-4</v>
      </c>
      <c r="W224" s="13">
        <f t="shared" si="292"/>
        <v>2.4506129434363651E-2</v>
      </c>
      <c r="X224" s="13">
        <f t="shared" si="293"/>
        <v>1.4318794185204611E-2</v>
      </c>
      <c r="Y224" s="13">
        <f t="shared" si="294"/>
        <v>4.1831956259634684E-3</v>
      </c>
      <c r="Z224" s="13">
        <f t="shared" si="295"/>
        <v>7.9070779481898671E-3</v>
      </c>
      <c r="AA224" s="13">
        <f t="shared" si="296"/>
        <v>6.7359777625445663E-3</v>
      </c>
      <c r="AB224" s="13">
        <f t="shared" si="297"/>
        <v>2.869163344208718E-3</v>
      </c>
      <c r="AC224" s="13">
        <f t="shared" si="298"/>
        <v>2.5346325590400328E-5</v>
      </c>
      <c r="AD224" s="13">
        <f t="shared" si="299"/>
        <v>5.2191449229895904E-3</v>
      </c>
      <c r="AE224" s="13">
        <f t="shared" si="300"/>
        <v>3.049517149381043E-3</v>
      </c>
      <c r="AF224" s="13">
        <f t="shared" si="301"/>
        <v>8.9090789598559174E-4</v>
      </c>
      <c r="AG224" s="13">
        <f t="shared" si="302"/>
        <v>1.735174980713639E-4</v>
      </c>
      <c r="AH224" s="13">
        <f t="shared" si="303"/>
        <v>1.1550153406492095E-3</v>
      </c>
      <c r="AI224" s="13">
        <f t="shared" si="304"/>
        <v>9.8394852067848785E-4</v>
      </c>
      <c r="AJ224" s="13">
        <f t="shared" si="305"/>
        <v>4.1910901841407813E-4</v>
      </c>
      <c r="AK224" s="13">
        <f t="shared" si="306"/>
        <v>1.1901189654033927E-4</v>
      </c>
      <c r="AL224" s="13">
        <f t="shared" si="307"/>
        <v>5.0465124502826483E-7</v>
      </c>
      <c r="AM224" s="13">
        <f t="shared" si="308"/>
        <v>8.8922973495672651E-4</v>
      </c>
      <c r="AN224" s="13">
        <f t="shared" si="309"/>
        <v>5.195719541232416E-4</v>
      </c>
      <c r="AO224" s="13">
        <f t="shared" si="310"/>
        <v>1.5179149150055182E-4</v>
      </c>
      <c r="AP224" s="13">
        <f t="shared" si="311"/>
        <v>2.9563639465288126E-5</v>
      </c>
      <c r="AQ224" s="13">
        <f t="shared" si="312"/>
        <v>4.3184672430916381E-6</v>
      </c>
      <c r="AR224" s="13">
        <f t="shared" si="313"/>
        <v>1.34973799006538E-4</v>
      </c>
      <c r="AS224" s="13">
        <f t="shared" si="314"/>
        <v>1.1498312203211992E-4</v>
      </c>
      <c r="AT224" s="13">
        <f t="shared" si="315"/>
        <v>4.8976610459089779E-5</v>
      </c>
      <c r="AU224" s="13">
        <f t="shared" si="316"/>
        <v>1.3907596927668254E-5</v>
      </c>
      <c r="AV224" s="13">
        <f t="shared" si="317"/>
        <v>2.9619432187541704E-6</v>
      </c>
      <c r="AW224" s="13">
        <f t="shared" si="318"/>
        <v>6.9775859785611669E-9</v>
      </c>
      <c r="AX224" s="13">
        <f t="shared" si="319"/>
        <v>1.2625464087807415E-4</v>
      </c>
      <c r="AY224" s="13">
        <f t="shared" si="320"/>
        <v>7.3769879592860643E-5</v>
      </c>
      <c r="AZ224" s="13">
        <f t="shared" si="321"/>
        <v>2.1551663753891484E-5</v>
      </c>
      <c r="BA224" s="13">
        <f t="shared" si="322"/>
        <v>4.1975054780646233E-6</v>
      </c>
      <c r="BB224" s="13">
        <f t="shared" si="323"/>
        <v>6.1314473581654883E-7</v>
      </c>
      <c r="BC224" s="13">
        <f t="shared" si="324"/>
        <v>7.1651407060535597E-8</v>
      </c>
      <c r="BD224" s="13">
        <f t="shared" si="325"/>
        <v>1.3144072476140886E-5</v>
      </c>
      <c r="BE224" s="13">
        <f t="shared" si="326"/>
        <v>1.1197332375966746E-5</v>
      </c>
      <c r="BF224" s="13">
        <f t="shared" si="327"/>
        <v>4.7694598673836916E-6</v>
      </c>
      <c r="BG224" s="13">
        <f t="shared" si="328"/>
        <v>1.3543551662005978E-6</v>
      </c>
      <c r="BH224" s="13">
        <f t="shared" si="329"/>
        <v>2.8844113912532764E-7</v>
      </c>
      <c r="BI224" s="13">
        <f t="shared" si="330"/>
        <v>4.914414937305678E-8</v>
      </c>
      <c r="BJ224" s="14">
        <f t="shared" si="331"/>
        <v>0.39349498540793787</v>
      </c>
      <c r="BK224" s="14">
        <f t="shared" si="332"/>
        <v>0.3718615350536737</v>
      </c>
      <c r="BL224" s="14">
        <f t="shared" si="333"/>
        <v>0.22677659306093859</v>
      </c>
      <c r="BM224" s="14">
        <f t="shared" si="334"/>
        <v>0.17527993614663823</v>
      </c>
      <c r="BN224" s="14">
        <f t="shared" si="335"/>
        <v>0.82468649242209469</v>
      </c>
    </row>
    <row r="225" spans="1:66" x14ac:dyDescent="0.25">
      <c r="A225" t="s">
        <v>342</v>
      </c>
      <c r="B225" t="s">
        <v>392</v>
      </c>
      <c r="C225" t="s">
        <v>409</v>
      </c>
      <c r="D225" s="11">
        <v>44232</v>
      </c>
      <c r="E225" s="10">
        <f>VLOOKUP(A225,home!$A$2:$E$405,3,FALSE)</f>
        <v>1.1707000000000001</v>
      </c>
      <c r="F225" s="10">
        <f>VLOOKUP(B225,home!$B$2:$E$405,3,FALSE)</f>
        <v>1.3936999999999999</v>
      </c>
      <c r="G225" s="10">
        <f>VLOOKUP(C225,away!$B$2:$E$405,4,FALSE)</f>
        <v>1.079</v>
      </c>
      <c r="H225" s="10">
        <f>VLOOKUP(A225,away!$A$2:$E$405,3,FALSE)</f>
        <v>0.85340000000000005</v>
      </c>
      <c r="I225" s="10">
        <f>VLOOKUP(C225,away!$B$2:$E$405,3,FALSE)</f>
        <v>0.98680000000000001</v>
      </c>
      <c r="J225" s="10">
        <f>VLOOKUP(B225,home!$B$2:$E$405,4,FALSE)</f>
        <v>1.1718</v>
      </c>
      <c r="K225" s="12">
        <f t="shared" si="280"/>
        <v>1.76050135261</v>
      </c>
      <c r="L225" s="12">
        <f t="shared" si="281"/>
        <v>0.98681393361600001</v>
      </c>
      <c r="M225" s="13">
        <f t="shared" si="282"/>
        <v>6.4099719808584157E-2</v>
      </c>
      <c r="N225" s="13">
        <f t="shared" si="283"/>
        <v>0.11284764342493439</v>
      </c>
      <c r="O225" s="13">
        <f t="shared" si="284"/>
        <v>6.3254496647992361E-2</v>
      </c>
      <c r="P225" s="13">
        <f t="shared" si="285"/>
        <v>0.11135962690745524</v>
      </c>
      <c r="Q225" s="13">
        <f t="shared" si="286"/>
        <v>9.9334214444224023E-2</v>
      </c>
      <c r="R225" s="13">
        <f t="shared" si="287"/>
        <v>3.1210209328052709E-2</v>
      </c>
      <c r="S225" s="13">
        <f t="shared" si="288"/>
        <v>4.8365915412733648E-2</v>
      </c>
      <c r="T225" s="13">
        <f t="shared" si="289"/>
        <v>9.8024386898359989E-2</v>
      </c>
      <c r="U225" s="13">
        <f t="shared" si="290"/>
        <v>5.4945615737278027E-2</v>
      </c>
      <c r="V225" s="13">
        <f t="shared" si="291"/>
        <v>9.33616543355913E-3</v>
      </c>
      <c r="W225" s="13">
        <f t="shared" si="292"/>
        <v>5.8292672963169381E-2</v>
      </c>
      <c r="X225" s="13">
        <f t="shared" si="293"/>
        <v>5.7524021907776224E-2</v>
      </c>
      <c r="Y225" s="13">
        <f t="shared" si="294"/>
        <v>2.8382753168112805E-2</v>
      </c>
      <c r="Z225" s="13">
        <f t="shared" si="295"/>
        <v>1.0266223145331493E-2</v>
      </c>
      <c r="AA225" s="13">
        <f t="shared" si="296"/>
        <v>1.8073699733552179E-2</v>
      </c>
      <c r="AB225" s="13">
        <f t="shared" si="297"/>
        <v>1.590938641379281E-2</v>
      </c>
      <c r="AC225" s="13">
        <f t="shared" si="298"/>
        <v>1.0137250819232451E-3</v>
      </c>
      <c r="AD225" s="13">
        <f t="shared" si="299"/>
        <v>2.5656082399728015E-2</v>
      </c>
      <c r="AE225" s="13">
        <f t="shared" si="300"/>
        <v>2.5317779594051824E-2</v>
      </c>
      <c r="AF225" s="13">
        <f t="shared" si="301"/>
        <v>1.2491968835814587E-2</v>
      </c>
      <c r="AG225" s="13">
        <f t="shared" si="302"/>
        <v>4.1090829684928927E-3</v>
      </c>
      <c r="AH225" s="13">
        <f t="shared" si="303"/>
        <v>2.5327130113560479E-3</v>
      </c>
      <c r="AI225" s="13">
        <f t="shared" si="304"/>
        <v>4.4588446822652677E-3</v>
      </c>
      <c r="AJ225" s="13">
        <f t="shared" si="305"/>
        <v>3.9249010471029567E-3</v>
      </c>
      <c r="AK225" s="13">
        <f t="shared" si="306"/>
        <v>2.3032645340950527E-3</v>
      </c>
      <c r="AL225" s="13">
        <f t="shared" si="307"/>
        <v>7.0445266997616054E-5</v>
      </c>
      <c r="AM225" s="13">
        <f t="shared" si="308"/>
        <v>9.0335135534789623E-3</v>
      </c>
      <c r="AN225" s="13">
        <f t="shared" si="309"/>
        <v>8.9143970440820237E-3</v>
      </c>
      <c r="AO225" s="13">
        <f t="shared" si="310"/>
        <v>4.3984256064427121E-3</v>
      </c>
      <c r="AP225" s="13">
        <f t="shared" si="311"/>
        <v>1.4468092248036914E-3</v>
      </c>
      <c r="AQ225" s="13">
        <f t="shared" si="312"/>
        <v>3.5693287558011147E-4</v>
      </c>
      <c r="AR225" s="13">
        <f t="shared" si="313"/>
        <v>4.9986329789133749E-4</v>
      </c>
      <c r="AS225" s="13">
        <f t="shared" si="314"/>
        <v>8.8001001205779495E-4</v>
      </c>
      <c r="AT225" s="13">
        <f t="shared" si="315"/>
        <v>7.746294082690454E-4</v>
      </c>
      <c r="AU225" s="13">
        <f t="shared" si="316"/>
        <v>4.5457870700971268E-4</v>
      </c>
      <c r="AV225" s="13">
        <f t="shared" si="317"/>
        <v>2.0007160713957599E-4</v>
      </c>
      <c r="AW225" s="13">
        <f t="shared" si="318"/>
        <v>3.3995462563282285E-6</v>
      </c>
      <c r="AX225" s="13">
        <f t="shared" si="319"/>
        <v>2.6505854716200776E-3</v>
      </c>
      <c r="AY225" s="13">
        <f t="shared" si="320"/>
        <v>2.6156346756348293E-3</v>
      </c>
      <c r="AZ225" s="13">
        <f t="shared" si="321"/>
        <v>1.290572371582808E-3</v>
      </c>
      <c r="BA225" s="13">
        <f t="shared" si="322"/>
        <v>4.2451826620592029E-4</v>
      </c>
      <c r="BB225" s="13">
        <f t="shared" si="323"/>
        <v>1.0473013504162709E-4</v>
      </c>
      <c r="BC225" s="13">
        <f t="shared" si="324"/>
        <v>2.066983130571259E-5</v>
      </c>
      <c r="BD225" s="13">
        <f t="shared" si="325"/>
        <v>8.2212011210402823E-5</v>
      </c>
      <c r="BE225" s="13">
        <f t="shared" si="326"/>
        <v>1.4473435693670262E-4</v>
      </c>
      <c r="BF225" s="13">
        <f t="shared" si="327"/>
        <v>1.2740251557810179E-4</v>
      </c>
      <c r="BG225" s="13">
        <f t="shared" si="328"/>
        <v>7.4764100333721587E-5</v>
      </c>
      <c r="BH225" s="13">
        <f t="shared" si="329"/>
        <v>3.2905574941046639E-5</v>
      </c>
      <c r="BI225" s="13">
        <f t="shared" si="330"/>
        <v>1.1586061838424474E-5</v>
      </c>
      <c r="BJ225" s="14">
        <f t="shared" si="331"/>
        <v>0.5532373956604425</v>
      </c>
      <c r="BK225" s="14">
        <f t="shared" si="332"/>
        <v>0.2368612325868879</v>
      </c>
      <c r="BL225" s="14">
        <f t="shared" si="333"/>
        <v>0.1998958887886933</v>
      </c>
      <c r="BM225" s="14">
        <f t="shared" si="334"/>
        <v>0.5155425944907337</v>
      </c>
      <c r="BN225" s="14">
        <f t="shared" si="335"/>
        <v>0.48210591056124286</v>
      </c>
    </row>
    <row r="226" spans="1:66" x14ac:dyDescent="0.25">
      <c r="A226" t="s">
        <v>40</v>
      </c>
      <c r="B226" t="s">
        <v>238</v>
      </c>
      <c r="C226" t="s">
        <v>233</v>
      </c>
      <c r="D226" s="11">
        <v>44232</v>
      </c>
      <c r="E226" s="10">
        <f>VLOOKUP(A226,home!$A$2:$E$405,3,FALSE)</f>
        <v>1.4975000000000001</v>
      </c>
      <c r="F226" s="10">
        <f>VLOOKUP(B226,home!$B$2:$E$405,3,FALSE)</f>
        <v>0.84350000000000003</v>
      </c>
      <c r="G226" s="10">
        <f>VLOOKUP(C226,away!$B$2:$E$405,4,FALSE)</f>
        <v>0.94899999999999995</v>
      </c>
      <c r="H226" s="10">
        <f>VLOOKUP(A226,away!$A$2:$E$405,3,FALSE)</f>
        <v>1.175</v>
      </c>
      <c r="I226" s="10">
        <f>VLOOKUP(C226,away!$B$2:$E$405,3,FALSE)</f>
        <v>0.94059999999999999</v>
      </c>
      <c r="J226" s="10">
        <f>VLOOKUP(B226,home!$B$2:$E$405,4,FALSE)</f>
        <v>1.2542</v>
      </c>
      <c r="K226" s="12">
        <f t="shared" si="280"/>
        <v>1.19872104625</v>
      </c>
      <c r="L226" s="12">
        <f t="shared" si="281"/>
        <v>1.386148111</v>
      </c>
      <c r="M226" s="13">
        <f t="shared" si="282"/>
        <v>7.5405945276933992E-2</v>
      </c>
      <c r="N226" s="13">
        <f t="shared" si="283"/>
        <v>9.0390693615836556E-2</v>
      </c>
      <c r="O226" s="13">
        <f t="shared" si="284"/>
        <v>0.10452380860379143</v>
      </c>
      <c r="P226" s="13">
        <f t="shared" si="285"/>
        <v>0.12529488920757159</v>
      </c>
      <c r="Q226" s="13">
        <f t="shared" si="286"/>
        <v>5.4176613411219418E-2</v>
      </c>
      <c r="R226" s="13">
        <f t="shared" si="287"/>
        <v>7.2442739925335523E-2</v>
      </c>
      <c r="S226" s="13">
        <f t="shared" si="288"/>
        <v>5.2047650897693136E-2</v>
      </c>
      <c r="T226" s="13">
        <f t="shared" si="289"/>
        <v>7.5096810340339062E-2</v>
      </c>
      <c r="U226" s="13">
        <f t="shared" si="290"/>
        <v>8.683863699651484E-2</v>
      </c>
      <c r="V226" s="13">
        <f t="shared" si="291"/>
        <v>9.6091813874752529E-3</v>
      </c>
      <c r="W226" s="13">
        <f t="shared" si="292"/>
        <v>2.1647548903526239E-2</v>
      </c>
      <c r="X226" s="13">
        <f t="shared" si="293"/>
        <v>3.0006709020403016E-2</v>
      </c>
      <c r="Y226" s="13">
        <f t="shared" si="294"/>
        <v>2.0796871512979154E-2</v>
      </c>
      <c r="Z226" s="13">
        <f t="shared" si="295"/>
        <v>3.3472122367722699E-2</v>
      </c>
      <c r="AA226" s="13">
        <f t="shared" si="296"/>
        <v>4.0123737544844579E-2</v>
      </c>
      <c r="AB226" s="13">
        <f t="shared" si="297"/>
        <v>2.4048584324608258E-2</v>
      </c>
      <c r="AC226" s="13">
        <f t="shared" si="298"/>
        <v>9.9791643823429581E-4</v>
      </c>
      <c r="AD226" s="13">
        <f t="shared" si="299"/>
        <v>6.4873431175957496E-3</v>
      </c>
      <c r="AE226" s="13">
        <f t="shared" si="300"/>
        <v>8.9924184078641993E-3</v>
      </c>
      <c r="AF226" s="13">
        <f t="shared" si="301"/>
        <v>6.2324118946912943E-3</v>
      </c>
      <c r="AG226" s="13">
        <f t="shared" si="302"/>
        <v>2.8796819916000888E-3</v>
      </c>
      <c r="AH226" s="13">
        <f t="shared" si="303"/>
        <v>1.1599329797794924E-2</v>
      </c>
      <c r="AI226" s="13">
        <f t="shared" si="304"/>
        <v>1.390436075101153E-2</v>
      </c>
      <c r="AJ226" s="13">
        <f t="shared" si="305"/>
        <v>8.3337249334449921E-3</v>
      </c>
      <c r="AK226" s="13">
        <f t="shared" si="306"/>
        <v>3.329937157126297E-3</v>
      </c>
      <c r="AL226" s="13">
        <f t="shared" si="307"/>
        <v>6.6325714296284907E-5</v>
      </c>
      <c r="AM226" s="13">
        <f t="shared" si="308"/>
        <v>1.5553029458614221E-3</v>
      </c>
      <c r="AN226" s="13">
        <f t="shared" si="309"/>
        <v>2.1558802404385456E-3</v>
      </c>
      <c r="AO226" s="13">
        <f t="shared" si="310"/>
        <v>1.4941846614130582E-3</v>
      </c>
      <c r="AP226" s="13">
        <f t="shared" si="311"/>
        <v>6.903870819676282E-4</v>
      </c>
      <c r="AQ226" s="13">
        <f t="shared" si="312"/>
        <v>2.3924468738205763E-4</v>
      </c>
      <c r="AR226" s="13">
        <f t="shared" si="313"/>
        <v>3.2156778176158874E-3</v>
      </c>
      <c r="AS226" s="13">
        <f t="shared" si="314"/>
        <v>3.854700677935433E-3</v>
      </c>
      <c r="AT226" s="13">
        <f t="shared" si="315"/>
        <v>2.3103554148176742E-3</v>
      </c>
      <c r="AU226" s="13">
        <f t="shared" si="316"/>
        <v>9.2315722001986493E-4</v>
      </c>
      <c r="AV226" s="13">
        <f t="shared" si="317"/>
        <v>2.7665199715886334E-4</v>
      </c>
      <c r="AW226" s="13">
        <f t="shared" si="318"/>
        <v>3.0613092441944871E-6</v>
      </c>
      <c r="AX226" s="13">
        <f t="shared" si="319"/>
        <v>3.1072906241645144E-4</v>
      </c>
      <c r="AY226" s="13">
        <f t="shared" si="320"/>
        <v>4.3071650290136529E-4</v>
      </c>
      <c r="AZ226" s="13">
        <f t="shared" si="321"/>
        <v>2.9851843343662676E-4</v>
      </c>
      <c r="BA226" s="13">
        <f t="shared" si="322"/>
        <v>1.3793025420228645E-4</v>
      </c>
      <c r="BB226" s="13">
        <f t="shared" si="323"/>
        <v>4.779794032806232E-5</v>
      </c>
      <c r="BC226" s="13">
        <f t="shared" si="324"/>
        <v>1.3251004939086855E-5</v>
      </c>
      <c r="BD226" s="13">
        <f t="shared" si="325"/>
        <v>7.4290095541214448E-4</v>
      </c>
      <c r="BE226" s="13">
        <f t="shared" si="326"/>
        <v>8.905310105317704E-4</v>
      </c>
      <c r="BF226" s="13">
        <f t="shared" si="327"/>
        <v>5.3374913233135706E-4</v>
      </c>
      <c r="BG226" s="13">
        <f t="shared" si="328"/>
        <v>2.1327210611442465E-4</v>
      </c>
      <c r="BH226" s="13">
        <f t="shared" si="329"/>
        <v>6.3913440544355996E-5</v>
      </c>
      <c r="BI226" s="13">
        <f t="shared" si="330"/>
        <v>1.5322877263753513E-5</v>
      </c>
      <c r="BJ226" s="14">
        <f t="shared" si="331"/>
        <v>0.32408104503134144</v>
      </c>
      <c r="BK226" s="14">
        <f t="shared" si="332"/>
        <v>0.2638526254251059</v>
      </c>
      <c r="BL226" s="14">
        <f t="shared" si="333"/>
        <v>0.37818509268421785</v>
      </c>
      <c r="BM226" s="14">
        <f t="shared" si="334"/>
        <v>0.47692854027404213</v>
      </c>
      <c r="BN226" s="14">
        <f t="shared" si="335"/>
        <v>0.52223469004068857</v>
      </c>
    </row>
    <row r="227" spans="1:66" x14ac:dyDescent="0.25">
      <c r="A227" t="s">
        <v>40</v>
      </c>
      <c r="B227" t="s">
        <v>316</v>
      </c>
      <c r="C227" t="s">
        <v>319</v>
      </c>
      <c r="D227" s="11">
        <v>44232</v>
      </c>
      <c r="E227" s="10">
        <f>VLOOKUP(A227,home!$A$2:$E$405,3,FALSE)</f>
        <v>1.4975000000000001</v>
      </c>
      <c r="F227" s="10">
        <f>VLOOKUP(B227,home!$B$2:$E$405,3,FALSE)</f>
        <v>0.56230000000000002</v>
      </c>
      <c r="G227" s="10">
        <f>VLOOKUP(C227,away!$B$2:$E$405,4,FALSE)</f>
        <v>1.2301</v>
      </c>
      <c r="H227" s="10">
        <f>VLOOKUP(A227,away!$A$2:$E$405,3,FALSE)</f>
        <v>1.175</v>
      </c>
      <c r="I227" s="10">
        <f>VLOOKUP(C227,away!$B$2:$E$405,3,FALSE)</f>
        <v>0.94059999999999999</v>
      </c>
      <c r="J227" s="10">
        <f>VLOOKUP(B227,home!$B$2:$E$405,4,FALSE)</f>
        <v>1.0302</v>
      </c>
      <c r="K227" s="12">
        <f t="shared" si="280"/>
        <v>1.0357986319250001</v>
      </c>
      <c r="L227" s="12">
        <f t="shared" si="281"/>
        <v>1.138582191</v>
      </c>
      <c r="M227" s="13">
        <f t="shared" si="282"/>
        <v>0.11367851901710635</v>
      </c>
      <c r="N227" s="13">
        <f t="shared" si="283"/>
        <v>0.11774805447717886</v>
      </c>
      <c r="O227" s="13">
        <f t="shared" si="284"/>
        <v>0.12943233725213213</v>
      </c>
      <c r="P227" s="13">
        <f t="shared" si="285"/>
        <v>0.13406583785261367</v>
      </c>
      <c r="Q227" s="13">
        <f t="shared" si="286"/>
        <v>6.0981636869646118E-2</v>
      </c>
      <c r="R227" s="13">
        <f t="shared" si="287"/>
        <v>7.3684677067391763E-2</v>
      </c>
      <c r="S227" s="13">
        <f t="shared" si="288"/>
        <v>3.9527364172510522E-2</v>
      </c>
      <c r="T227" s="13">
        <f t="shared" si="289"/>
        <v>6.9432605717808057E-2</v>
      </c>
      <c r="U227" s="13">
        <f t="shared" si="290"/>
        <v>7.6322487700239819E-2</v>
      </c>
      <c r="V227" s="13">
        <f t="shared" si="291"/>
        <v>5.1795862008366987E-3</v>
      </c>
      <c r="W227" s="13">
        <f t="shared" si="292"/>
        <v>2.105489868070887E-2</v>
      </c>
      <c r="X227" s="13">
        <f t="shared" si="293"/>
        <v>2.3972732671164513E-2</v>
      </c>
      <c r="Y227" s="13">
        <f t="shared" si="294"/>
        <v>1.3647463244495889E-2</v>
      </c>
      <c r="Z227" s="13">
        <f t="shared" si="295"/>
        <v>2.7965353686172787E-2</v>
      </c>
      <c r="AA227" s="13">
        <f t="shared" si="296"/>
        <v>2.896647508943653E-2</v>
      </c>
      <c r="AB227" s="13">
        <f t="shared" si="297"/>
        <v>1.5001717634663975E-2</v>
      </c>
      <c r="AC227" s="13">
        <f t="shared" si="298"/>
        <v>3.8178143161358508E-4</v>
      </c>
      <c r="AD227" s="13">
        <f t="shared" si="299"/>
        <v>5.4521588121994331E-3</v>
      </c>
      <c r="AE227" s="13">
        <f t="shared" si="300"/>
        <v>6.2077309260739873E-3</v>
      </c>
      <c r="AF227" s="13">
        <f t="shared" si="301"/>
        <v>3.5340059394738904E-3</v>
      </c>
      <c r="AG227" s="13">
        <f t="shared" si="302"/>
        <v>1.341252075191065E-3</v>
      </c>
      <c r="AH227" s="13">
        <f t="shared" si="303"/>
        <v>7.9602134180231376E-3</v>
      </c>
      <c r="AI227" s="13">
        <f t="shared" si="304"/>
        <v>8.2451781682193956E-3</v>
      </c>
      <c r="AJ227" s="13">
        <f t="shared" si="305"/>
        <v>4.2701721333097634E-3</v>
      </c>
      <c r="AK227" s="13">
        <f t="shared" si="306"/>
        <v>1.4743461512555043E-3</v>
      </c>
      <c r="AL227" s="13">
        <f t="shared" si="307"/>
        <v>1.8010033187762917E-5</v>
      </c>
      <c r="AM227" s="13">
        <f t="shared" si="308"/>
        <v>1.1294677277428017E-3</v>
      </c>
      <c r="AN227" s="13">
        <f t="shared" si="309"/>
        <v>1.2859918401171904E-3</v>
      </c>
      <c r="AO227" s="13">
        <f t="shared" si="310"/>
        <v>7.3210370346437638E-4</v>
      </c>
      <c r="AP227" s="13">
        <f t="shared" si="311"/>
        <v>2.7785341290989464E-4</v>
      </c>
      <c r="AQ227" s="13">
        <f t="shared" si="312"/>
        <v>7.9089736911943916E-5</v>
      </c>
      <c r="AR227" s="13">
        <f t="shared" si="313"/>
        <v>1.8126714468640749E-3</v>
      </c>
      <c r="AS227" s="13">
        <f t="shared" si="314"/>
        <v>1.8775626047913192E-3</v>
      </c>
      <c r="AT227" s="13">
        <f t="shared" si="315"/>
        <v>9.7238838869819399E-4</v>
      </c>
      <c r="AU227" s="13">
        <f t="shared" si="316"/>
        <v>3.3573285423778158E-4</v>
      </c>
      <c r="AV227" s="13">
        <f t="shared" si="317"/>
        <v>8.6937907777942386E-5</v>
      </c>
      <c r="AW227" s="13">
        <f t="shared" si="318"/>
        <v>5.8999962006588091E-7</v>
      </c>
      <c r="AX227" s="13">
        <f t="shared" si="319"/>
        <v>1.9498352119990534E-4</v>
      </c>
      <c r="AY227" s="13">
        <f t="shared" si="320"/>
        <v>2.2200476477668318E-4</v>
      </c>
      <c r="AZ227" s="13">
        <f t="shared" si="321"/>
        <v>1.263853357459378E-4</v>
      </c>
      <c r="BA227" s="13">
        <f t="shared" si="322"/>
        <v>4.7966697494626822E-5</v>
      </c>
      <c r="BB227" s="13">
        <f t="shared" si="323"/>
        <v>1.365350688211661E-5</v>
      </c>
      <c r="BC227" s="13">
        <f t="shared" si="324"/>
        <v>3.1091279561347788E-6</v>
      </c>
      <c r="BD227" s="13">
        <f t="shared" si="325"/>
        <v>3.4397923792227282E-4</v>
      </c>
      <c r="BE227" s="13">
        <f t="shared" si="326"/>
        <v>3.5629322405049429E-4</v>
      </c>
      <c r="BF227" s="13">
        <f t="shared" si="327"/>
        <v>1.8452401701782474E-4</v>
      </c>
      <c r="BG227" s="13">
        <f t="shared" si="328"/>
        <v>6.3709908128122773E-5</v>
      </c>
      <c r="BH227" s="13">
        <f t="shared" si="329"/>
        <v>1.6497658919794251E-5</v>
      </c>
      <c r="BI227" s="13">
        <f t="shared" si="330"/>
        <v>3.4176505078176333E-6</v>
      </c>
      <c r="BJ227" s="14">
        <f t="shared" si="331"/>
        <v>0.32748514878914231</v>
      </c>
      <c r="BK227" s="14">
        <f t="shared" si="332"/>
        <v>0.29307310347264526</v>
      </c>
      <c r="BL227" s="14">
        <f t="shared" si="333"/>
        <v>0.35141131951358767</v>
      </c>
      <c r="BM227" s="14">
        <f t="shared" si="334"/>
        <v>0.37012244816032253</v>
      </c>
      <c r="BN227" s="14">
        <f t="shared" si="335"/>
        <v>0.62959106253606889</v>
      </c>
    </row>
    <row r="228" spans="1:66" x14ac:dyDescent="0.25">
      <c r="A228" t="s">
        <v>40</v>
      </c>
      <c r="B228" t="s">
        <v>232</v>
      </c>
      <c r="C228" t="s">
        <v>42</v>
      </c>
      <c r="D228" s="11">
        <v>44232</v>
      </c>
      <c r="E228" s="10">
        <f>VLOOKUP(A228,home!$A$2:$E$405,3,FALSE)</f>
        <v>1.4975000000000001</v>
      </c>
      <c r="F228" s="10">
        <f>VLOOKUP(B228,home!$B$2:$E$405,3,FALSE)</f>
        <v>0.91379999999999995</v>
      </c>
      <c r="G228" s="10">
        <f>VLOOKUP(C228,away!$B$2:$E$405,4,FALSE)</f>
        <v>1.0894999999999999</v>
      </c>
      <c r="H228" s="10">
        <f>VLOOKUP(A228,away!$A$2:$E$405,3,FALSE)</f>
        <v>1.175</v>
      </c>
      <c r="I228" s="10">
        <f>VLOOKUP(C228,away!$B$2:$E$405,3,FALSE)</f>
        <v>0.89590000000000003</v>
      </c>
      <c r="J228" s="10">
        <f>VLOOKUP(B228,home!$B$2:$E$405,4,FALSE)</f>
        <v>0.80630000000000002</v>
      </c>
      <c r="K228" s="12">
        <f t="shared" si="280"/>
        <v>1.4908886872499998</v>
      </c>
      <c r="L228" s="12">
        <f t="shared" si="281"/>
        <v>0.84877789974999995</v>
      </c>
      <c r="M228" s="13">
        <f t="shared" si="282"/>
        <v>9.6359760472027267E-2</v>
      </c>
      <c r="N228" s="13">
        <f t="shared" si="283"/>
        <v>0.14366167679386513</v>
      </c>
      <c r="O228" s="13">
        <f t="shared" si="284"/>
        <v>8.1788035113860375E-2</v>
      </c>
      <c r="P228" s="13">
        <f t="shared" si="285"/>
        <v>0.12193685630366016</v>
      </c>
      <c r="Q228" s="13">
        <f t="shared" si="286"/>
        <v>0.10709178436166973</v>
      </c>
      <c r="R228" s="13">
        <f t="shared" si="287"/>
        <v>3.4709938334310825E-2</v>
      </c>
      <c r="S228" s="13">
        <f t="shared" si="288"/>
        <v>3.8575741711021967E-2</v>
      </c>
      <c r="T228" s="13">
        <f t="shared" si="289"/>
        <v>9.0897139810977926E-2</v>
      </c>
      <c r="U228" s="13">
        <f t="shared" si="290"/>
        <v>5.17486543977691E-2</v>
      </c>
      <c r="V228" s="13">
        <f t="shared" si="291"/>
        <v>5.4238923093830509E-3</v>
      </c>
      <c r="W228" s="13">
        <f t="shared" si="292"/>
        <v>5.3220643267409926E-2</v>
      </c>
      <c r="X228" s="13">
        <f t="shared" si="293"/>
        <v>4.5172505815856176E-2</v>
      </c>
      <c r="Y228" s="13">
        <f t="shared" si="294"/>
        <v>1.9170712306413526E-2</v>
      </c>
      <c r="Z228" s="13">
        <f t="shared" si="295"/>
        <v>9.820342853282784E-3</v>
      </c>
      <c r="AA228" s="13">
        <f t="shared" si="296"/>
        <v>1.4641038064875685E-2</v>
      </c>
      <c r="AB228" s="13">
        <f t="shared" si="297"/>
        <v>1.0914079010259899E-2</v>
      </c>
      <c r="AC228" s="13">
        <f t="shared" si="298"/>
        <v>4.2897339479154372E-4</v>
      </c>
      <c r="AD228" s="13">
        <f t="shared" si="299"/>
        <v>1.9836513743887337E-2</v>
      </c>
      <c r="AE228" s="13">
        <f t="shared" si="300"/>
        <v>1.6836794473898704E-2</v>
      </c>
      <c r="AF228" s="13">
        <f t="shared" si="301"/>
        <v>7.1453495260390722E-3</v>
      </c>
      <c r="AG228" s="13">
        <f t="shared" si="302"/>
        <v>2.0216049212303674E-3</v>
      </c>
      <c r="AH228" s="13">
        <f t="shared" si="303"/>
        <v>2.0838224954585708E-3</v>
      </c>
      <c r="AI228" s="13">
        <f t="shared" si="304"/>
        <v>3.1067473847162467E-3</v>
      </c>
      <c r="AJ228" s="13">
        <f t="shared" si="305"/>
        <v>2.3159072650084885E-3</v>
      </c>
      <c r="AK228" s="13">
        <f t="shared" si="306"/>
        <v>1.1509199807070805E-3</v>
      </c>
      <c r="AL228" s="13">
        <f t="shared" si="307"/>
        <v>2.1713489922580017E-5</v>
      </c>
      <c r="AM228" s="13">
        <f t="shared" si="308"/>
        <v>5.914806787048147E-3</v>
      </c>
      <c r="AN228" s="13">
        <f t="shared" si="309"/>
        <v>5.0203572821377719E-3</v>
      </c>
      <c r="AO228" s="13">
        <f t="shared" si="310"/>
        <v>2.1305841549637576E-3</v>
      </c>
      <c r="AP228" s="13">
        <f t="shared" si="311"/>
        <v>6.0279758143025558E-4</v>
      </c>
      <c r="AQ228" s="13">
        <f t="shared" si="312"/>
        <v>1.2791031628518797E-4</v>
      </c>
      <c r="AR228" s="13">
        <f t="shared" si="313"/>
        <v>3.53740496229426E-4</v>
      </c>
      <c r="AS228" s="13">
        <f t="shared" si="314"/>
        <v>5.2738770405065234E-4</v>
      </c>
      <c r="AT228" s="13">
        <f t="shared" si="315"/>
        <v>3.9313818088193445E-4</v>
      </c>
      <c r="AU228" s="13">
        <f t="shared" si="316"/>
        <v>1.9537508880097332E-4</v>
      </c>
      <c r="AV228" s="13">
        <f t="shared" si="317"/>
        <v>7.2820627415958838E-5</v>
      </c>
      <c r="AW228" s="13">
        <f t="shared" si="318"/>
        <v>7.6324929720857514E-7</v>
      </c>
      <c r="AX228" s="13">
        <f t="shared" si="319"/>
        <v>1.4697197543466001E-3</v>
      </c>
      <c r="AY228" s="13">
        <f t="shared" si="320"/>
        <v>1.2474656463153933E-3</v>
      </c>
      <c r="AZ228" s="13">
        <f t="shared" si="321"/>
        <v>5.2941063564492777E-4</v>
      </c>
      <c r="BA228" s="13">
        <f t="shared" si="322"/>
        <v>1.4978401580933811E-4</v>
      </c>
      <c r="BB228" s="13">
        <f t="shared" si="323"/>
        <v>3.178334058869269E-5</v>
      </c>
      <c r="BC228" s="13">
        <f t="shared" si="324"/>
        <v>5.3953994143819033E-6</v>
      </c>
      <c r="BD228" s="13">
        <f t="shared" si="325"/>
        <v>5.004118590768915E-5</v>
      </c>
      <c r="BE228" s="13">
        <f t="shared" si="326"/>
        <v>7.4605837966347863E-5</v>
      </c>
      <c r="BF228" s="13">
        <f t="shared" si="327"/>
        <v>5.5614499913417303E-5</v>
      </c>
      <c r="BG228" s="13">
        <f t="shared" si="328"/>
        <v>2.763834292265997E-5</v>
      </c>
      <c r="BH228" s="13">
        <f t="shared" si="329"/>
        <v>1.0301423199432465E-5</v>
      </c>
      <c r="BI228" s="13">
        <f t="shared" si="330"/>
        <v>3.0716550621217085E-6</v>
      </c>
      <c r="BJ228" s="14">
        <f t="shared" si="331"/>
        <v>0.5222847399352325</v>
      </c>
      <c r="BK228" s="14">
        <f t="shared" si="332"/>
        <v>0.26399440332712198</v>
      </c>
      <c r="BL228" s="14">
        <f t="shared" si="333"/>
        <v>0.20422287708931686</v>
      </c>
      <c r="BM228" s="14">
        <f t="shared" si="334"/>
        <v>0.41352760942854244</v>
      </c>
      <c r="BN228" s="14">
        <f t="shared" si="335"/>
        <v>0.58554805137939347</v>
      </c>
    </row>
    <row r="229" spans="1:66" x14ac:dyDescent="0.25">
      <c r="A229" t="s">
        <v>40</v>
      </c>
      <c r="B229" t="s">
        <v>41</v>
      </c>
      <c r="C229" t="s">
        <v>321</v>
      </c>
      <c r="D229" s="11">
        <v>44232</v>
      </c>
      <c r="E229" s="10">
        <f>VLOOKUP(A229,home!$A$2:$E$405,3,FALSE)</f>
        <v>1.4975000000000001</v>
      </c>
      <c r="F229" s="10">
        <f>VLOOKUP(B229,home!$B$2:$E$405,3,FALSE)</f>
        <v>0.7732</v>
      </c>
      <c r="G229" s="10">
        <f>VLOOKUP(C229,away!$B$2:$E$405,4,FALSE)</f>
        <v>0.63260000000000005</v>
      </c>
      <c r="H229" s="10">
        <f>VLOOKUP(A229,away!$A$2:$E$405,3,FALSE)</f>
        <v>1.175</v>
      </c>
      <c r="I229" s="10">
        <f>VLOOKUP(C229,away!$B$2:$E$405,3,FALSE)</f>
        <v>1.3886000000000001</v>
      </c>
      <c r="J229" s="10">
        <f>VLOOKUP(B229,home!$B$2:$E$405,4,FALSE)</f>
        <v>1.4334</v>
      </c>
      <c r="K229" s="12">
        <f t="shared" ref="K229:K257" si="336">E229*F229*G229</f>
        <v>0.73246666420000006</v>
      </c>
      <c r="L229" s="12">
        <f t="shared" ref="L229:L257" si="337">H229*I229*J229</f>
        <v>2.3387426070000004</v>
      </c>
      <c r="M229" s="13">
        <f t="shared" ref="M229:M257" si="338">_xlfn.POISSON.DIST(0,K229,FALSE) * _xlfn.POISSON.DIST(0,L229,FALSE)</f>
        <v>4.6365053019796328E-2</v>
      </c>
      <c r="N229" s="13">
        <f t="shared" ref="N229:N257" si="339">_xlfn.POISSON.DIST(1,K229,FALSE) * _xlfn.POISSON.DIST(0,L229,FALSE)</f>
        <v>3.3960855720866351E-2</v>
      </c>
      <c r="O229" s="13">
        <f t="shared" ref="O229:O257" si="340">_xlfn.POISSON.DIST(0,K229,FALSE) * _xlfn.POISSON.DIST(1,L229,FALSE)</f>
        <v>0.10843592497321169</v>
      </c>
      <c r="P229" s="13">
        <f t="shared" ref="P229:P257" si="341">_xlfn.POISSON.DIST(1,K229,FALSE) * _xlfn.POISSON.DIST(1,L229,FALSE)</f>
        <v>7.9425700244569838E-2</v>
      </c>
      <c r="Q229" s="13">
        <f t="shared" ref="Q229:Q257" si="342">_xlfn.POISSON.DIST(2,K229,FALSE) * _xlfn.POISSON.DIST(0,L229,FALSE)</f>
        <v>1.2437597351620229E-2</v>
      </c>
      <c r="R229" s="13">
        <f t="shared" ref="R229:R257" si="343">_xlfn.POISSON.DIST(0,K229,FALSE) * _xlfn.POISSON.DIST(2,L229,FALSE)</f>
        <v>0.12680185893215279</v>
      </c>
      <c r="S229" s="13">
        <f t="shared" ref="S229:S257" si="344">_xlfn.POISSON.DIST(2,K229,FALSE) * _xlfn.POISSON.DIST(2,L229,FALSE)</f>
        <v>3.401506872345627E-2</v>
      </c>
      <c r="T229" s="13">
        <f t="shared" ref="T229:T257" si="345">_xlfn.POISSON.DIST(2,K229,FALSE) * _xlfn.POISSON.DIST(1,L229,FALSE)</f>
        <v>2.9088338854944593E-2</v>
      </c>
      <c r="U229" s="13">
        <f t="shared" ref="U229:U257" si="346">_xlfn.POISSON.DIST(1,K229,FALSE) * _xlfn.POISSON.DIST(2,L229,FALSE)</f>
        <v>9.2878134626392925E-2</v>
      </c>
      <c r="V229" s="13">
        <f t="shared" ref="V229:V257" si="347">_xlfn.POISSON.DIST(3,K229,FALSE) * _xlfn.POISSON.DIST(3,L229,FALSE)</f>
        <v>6.474394149773295E-3</v>
      </c>
      <c r="W229" s="13">
        <f t="shared" ref="W229:W257" si="348">_xlfn.POISSON.DIST(3,K229,FALSE) * _xlfn.POISSON.DIST(0,L229,FALSE)</f>
        <v>3.0367084809346757E-3</v>
      </c>
      <c r="X229" s="13">
        <f t="shared" ref="X229:X257" si="349">_xlfn.POISSON.DIST(3,K229,FALSE) * _xlfn.POISSON.DIST(1,L229,FALSE)</f>
        <v>7.1020795094001738E-3</v>
      </c>
      <c r="Y229" s="13">
        <f t="shared" ref="Y229:Y257" si="350">_xlfn.POISSON.DIST(3,K229,FALSE) * _xlfn.POISSON.DIST(2,L229,FALSE)</f>
        <v>8.3049679734679242E-3</v>
      </c>
      <c r="Z229" s="13">
        <f t="shared" ref="Z229:Z257" si="351">_xlfn.POISSON.DIST(0,K229,FALSE) * _xlfn.POISSON.DIST(3,L229,FALSE)</f>
        <v>9.8852303377143111E-2</v>
      </c>
      <c r="AA229" s="13">
        <f t="shared" ref="AA229:AA257" si="352">_xlfn.POISSON.DIST(1,K229,FALSE) * _xlfn.POISSON.DIST(3,L229,FALSE)</f>
        <v>7.2406016903142412E-2</v>
      </c>
      <c r="AB229" s="13">
        <f t="shared" ref="AB229:AB257" si="353">_xlfn.POISSON.DIST(2,K229,FALSE) * _xlfn.POISSON.DIST(3,L229,FALSE)</f>
        <v>2.6517496834526765E-2</v>
      </c>
      <c r="AC229" s="13">
        <f t="shared" ref="AC229:AC257" si="354">_xlfn.POISSON.DIST(4,K229,FALSE) * _xlfn.POISSON.DIST(4,L229,FALSE)</f>
        <v>6.9318545908047624E-4</v>
      </c>
      <c r="AD229" s="13">
        <f t="shared" ref="AD229:AD257" si="355">_xlfn.POISSON.DIST(4,K229,FALSE) * _xlfn.POISSON.DIST(0,L229,FALSE)</f>
        <v>5.5607193279451773E-4</v>
      </c>
      <c r="AE229" s="13">
        <f t="shared" ref="AE229:AE257" si="356">_xlfn.POISSON.DIST(4,K229,FALSE) * _xlfn.POISSON.DIST(1,L229,FALSE)</f>
        <v>1.3005091217833794E-3</v>
      </c>
      <c r="AF229" s="13">
        <f t="shared" ref="AF229:AF257" si="357">_xlfn.POISSON.DIST(4,K229,FALSE) * _xlfn.POISSON.DIST(2,L229,FALSE)</f>
        <v>1.520778046953471E-3</v>
      </c>
      <c r="AG229" s="13">
        <f t="shared" ref="AG229:AG257" si="358">_xlfn.POISSON.DIST(4,K229,FALSE) * _xlfn.POISSON.DIST(3,L229,FALSE)</f>
        <v>1.18556947140011E-3</v>
      </c>
      <c r="AH229" s="13">
        <f t="shared" ref="AH229:AH257" si="359">_xlfn.POISSON.DIST(0,K229,FALSE) * _xlfn.POISSON.DIST(4,L229,FALSE)</f>
        <v>5.7797523427053639E-2</v>
      </c>
      <c r="AI229" s="13">
        <f t="shared" ref="AI229:AI257" si="360">_xlfn.POISSON.DIST(1,K229,FALSE) * _xlfn.POISSON.DIST(4,L229,FALSE)</f>
        <v>4.2334759183635329E-2</v>
      </c>
      <c r="AJ229" s="13">
        <f t="shared" ref="AJ229:AJ257" si="361">_xlfn.POISSON.DIST(2,K229,FALSE) * _xlfn.POISSON.DIST(4,L229,FALSE)</f>
        <v>1.5504399919473841E-2</v>
      </c>
      <c r="AK229" s="13">
        <f t="shared" ref="AK229:AK257" si="362">_xlfn.POISSON.DIST(3,K229,FALSE) * _xlfn.POISSON.DIST(4,L229,FALSE)</f>
        <v>3.7854853631465856E-3</v>
      </c>
      <c r="AL229" s="13">
        <f t="shared" ref="AL229:AL257" si="363">_xlfn.POISSON.DIST(5,K229,FALSE) * _xlfn.POISSON.DIST(5,L229,FALSE)</f>
        <v>4.7498481637290975E-5</v>
      </c>
      <c r="AM229" s="13">
        <f t="shared" ref="AM229:AM257" si="364">_xlfn.POISSON.DIST(5,K229,FALSE) * _xlfn.POISSON.DIST(0,L229,FALSE)</f>
        <v>8.1460830733849423E-5</v>
      </c>
      <c r="AN229" s="13">
        <f t="shared" ref="AN229:AN257" si="365">_xlfn.POISSON.DIST(5,K229,FALSE) * _xlfn.POISSON.DIST(1,L229,FALSE)</f>
        <v>1.9051591563886875E-4</v>
      </c>
      <c r="AO229" s="13">
        <f t="shared" ref="AO229:AO257" si="366">_xlfn.POISSON.DIST(5,K229,FALSE) * _xlfn.POISSON.DIST(2,L229,FALSE)</f>
        <v>2.2278384460812004E-4</v>
      </c>
      <c r="AP229" s="13">
        <f t="shared" ref="AP229:AP257" si="367">_xlfn.POISSON.DIST(5,K229,FALSE) * _xlfn.POISSON.DIST(3,L229,FALSE)</f>
        <v>1.7367802317875923E-4</v>
      </c>
      <c r="AQ229" s="13">
        <f t="shared" ref="AQ229:AQ257" si="368">_xlfn.POISSON.DIST(5,K229,FALSE) * _xlfn.POISSON.DIST(4,L229,FALSE)</f>
        <v>1.0154704817692444E-4</v>
      </c>
      <c r="AR229" s="13">
        <f t="shared" ref="AR229:AR257" si="369">_xlfn.POISSON.DIST(0,K229,FALSE) * _xlfn.POISSON.DIST(5,L229,FALSE)</f>
        <v>2.7034706123586202E-2</v>
      </c>
      <c r="AS229" s="13">
        <f t="shared" ref="AS229:AS257" si="370">_xlfn.POISSON.DIST(1,K229,FALSE) * _xlfn.POISSON.DIST(5,L229,FALSE)</f>
        <v>1.9802021011970497E-2</v>
      </c>
      <c r="AT229" s="13">
        <f t="shared" ref="AT229:AT257" si="371">_xlfn.POISSON.DIST(2,K229,FALSE) * _xlfn.POISSON.DIST(5,L229,FALSE)</f>
        <v>7.2521601375281691E-3</v>
      </c>
      <c r="AU229" s="13">
        <f t="shared" ref="AU229:AU257" si="372">_xlfn.POISSON.DIST(3,K229,FALSE) * _xlfn.POISSON.DIST(5,L229,FALSE)</f>
        <v>1.7706551813931575E-3</v>
      </c>
      <c r="AV229" s="13">
        <f t="shared" ref="AV229:AV257" si="373">_xlfn.POISSON.DIST(4,K229,FALSE) * _xlfn.POISSON.DIST(5,L229,FALSE)</f>
        <v>3.2423647354087295E-4</v>
      </c>
      <c r="AW229" s="13">
        <f t="shared" ref="AW229:AW257" si="374">_xlfn.POISSON.DIST(6,K229,FALSE) * _xlfn.POISSON.DIST(6,L229,FALSE)</f>
        <v>2.2602033685112554E-6</v>
      </c>
      <c r="AX229" s="13">
        <f t="shared" ref="AX229:AX257" si="375">_xlfn.POISSON.DIST(6,K229,FALSE) * _xlfn.POISSON.DIST(0,L229,FALSE)</f>
        <v>9.9445571584305844E-6</v>
      </c>
      <c r="AY229" s="13">
        <f t="shared" ref="AY229:AY257" si="376">_xlfn.POISSON.DIST(6,K229,FALSE) * _xlfn.POISSON.DIST(1,L229,FALSE)</f>
        <v>2.3257759534168457E-5</v>
      </c>
      <c r="AZ229" s="13">
        <f t="shared" ref="AZ229:AZ257" si="377">_xlfn.POISSON.DIST(6,K229,FALSE) * _xlfn.POISSON.DIST(2,L229,FALSE)</f>
        <v>2.719695658296013E-5</v>
      </c>
      <c r="BA229" s="13">
        <f t="shared" ref="BA229:BA257" si="378">_xlfn.POISSON.DIST(6,K229,FALSE) * _xlfn.POISSON.DIST(3,L229,FALSE)</f>
        <v>2.1202227047099334E-5</v>
      </c>
      <c r="BB229" s="13">
        <f t="shared" ref="BB229:BB257" si="379">_xlfn.POISSON.DIST(6,K229,FALSE) * _xlfn.POISSON.DIST(4,L229,FALSE)</f>
        <v>1.2396637939584751E-5</v>
      </c>
      <c r="BC229" s="13">
        <f t="shared" ref="BC229:BC257" si="380">_xlfn.POISSON.DIST(6,K229,FALSE) * _xlfn.POISSON.DIST(5,L229,FALSE)</f>
        <v>5.79850906657191E-6</v>
      </c>
      <c r="BD229" s="13">
        <f t="shared" ref="BD229:BD257" si="381">_xlfn.POISSON.DIST(0,K229,FALSE) * _xlfn.POISSON.DIST(6,L229,FALSE)</f>
        <v>1.0537869846492482E-2</v>
      </c>
      <c r="BE229" s="13">
        <f t="shared" ref="BE229:BE257" si="382">_xlfn.POISSON.DIST(1,K229,FALSE) * _xlfn.POISSON.DIST(6,L229,FALSE)</f>
        <v>7.7186383742341149E-3</v>
      </c>
      <c r="BF229" s="13">
        <f t="shared" ref="BF229:BF257" si="383">_xlfn.POISSON.DIST(2,K229,FALSE) * _xlfn.POISSON.DIST(6,L229,FALSE)</f>
        <v>2.8268226510706862E-3</v>
      </c>
      <c r="BG229" s="13">
        <f t="shared" ref="BG229:BG257" si="384">_xlfn.POISSON.DIST(3,K229,FALSE) * _xlfn.POISSON.DIST(6,L229,FALSE)</f>
        <v>6.9018445250491564E-4</v>
      </c>
      <c r="BH229" s="13">
        <f t="shared" ref="BH229:BH257" si="385">_xlfn.POISSON.DIST(4,K229,FALSE) * _xlfn.POISSON.DIST(6,L229,FALSE)</f>
        <v>1.2638427590224471E-4</v>
      </c>
      <c r="BI229" s="13">
        <f t="shared" ref="BI229:BI257" si="386">_xlfn.POISSON.DIST(5,K229,FALSE) * _xlfn.POISSON.DIST(6,L229,FALSE)</f>
        <v>1.851445379548993E-5</v>
      </c>
      <c r="BJ229" s="14">
        <f t="shared" ref="BJ229:BJ257" si="387">SUM(N229,Q229,T229,W229,X229,Y229,AD229,AE229,AF229,AG229,AM229,AN229,AO229,AP229,AQ229,AX229,AY229,AZ229,BA229,BB229,BC229)</f>
        <v>9.9363258773830773E-2</v>
      </c>
      <c r="BK229" s="14">
        <f t="shared" ref="BK229:BK257" si="388">SUM(M229,P229,S229,V229,AC229,AL229,AY229)</f>
        <v>0.16704415783784768</v>
      </c>
      <c r="BL229" s="14">
        <f t="shared" ref="BL229:BL257" si="389">SUM(O229,R229,U229,AA229,AB229,AH229,AI229,AJ229,AK229,AR229,AS229,AT229,AU229,AV229,BD229,BE229,BF229,BG229,BH229,BI229)</f>
        <v>0.62456379314475496</v>
      </c>
      <c r="BM229" s="14">
        <f t="shared" ref="BM229:BM257" si="390">SUM(S229:BI229)</f>
        <v>0.58237552533519354</v>
      </c>
      <c r="BN229" s="14">
        <f t="shared" ref="BN229:BN257" si="391">SUM(M229:R229)</f>
        <v>0.40742699024221724</v>
      </c>
    </row>
    <row r="230" spans="1:66" s="10" customFormat="1" x14ac:dyDescent="0.25">
      <c r="A230" t="s">
        <v>13</v>
      </c>
      <c r="B230" t="s">
        <v>52</v>
      </c>
      <c r="C230" t="s">
        <v>54</v>
      </c>
      <c r="D230" s="11">
        <v>44260</v>
      </c>
      <c r="E230" s="10">
        <f>VLOOKUP(A230,home!$A$2:$E$405,3,FALSE)</f>
        <v>1.5819000000000001</v>
      </c>
      <c r="F230" s="10">
        <f>VLOOKUP(B230,home!$B$2:$E$405,3,FALSE)</f>
        <v>0.55310000000000004</v>
      </c>
      <c r="G230" s="10">
        <f>VLOOKUP(C230,away!$B$2:$E$405,4,FALSE)</f>
        <v>0.92720000000000002</v>
      </c>
      <c r="H230" s="10">
        <f>VLOOKUP(A230,away!$A$2:$E$405,3,FALSE)</f>
        <v>1.2997000000000001</v>
      </c>
      <c r="I230" s="10">
        <f>VLOOKUP(C230,away!$B$2:$E$405,3,FALSE)</f>
        <v>0.82069999999999999</v>
      </c>
      <c r="J230" s="10">
        <f>VLOOKUP(B230,home!$B$2:$E$405,4,FALSE)</f>
        <v>1.0579000000000001</v>
      </c>
      <c r="K230" s="12">
        <f t="shared" si="336"/>
        <v>0.81125261080800015</v>
      </c>
      <c r="L230" s="12">
        <f t="shared" si="337"/>
        <v>1.1284236234410001</v>
      </c>
      <c r="M230" s="13">
        <f t="shared" si="338"/>
        <v>0.14375048372756744</v>
      </c>
      <c r="N230" s="13">
        <f t="shared" si="339"/>
        <v>0.11661795522890203</v>
      </c>
      <c r="O230" s="13">
        <f t="shared" si="340"/>
        <v>0.16221144171925816</v>
      </c>
      <c r="P230" s="13">
        <f t="shared" si="341"/>
        <v>0.13159445559767796</v>
      </c>
      <c r="Q230" s="13">
        <f t="shared" si="342"/>
        <v>4.7303310323268614E-2</v>
      </c>
      <c r="R230" s="13">
        <f t="shared" si="343"/>
        <v>9.1521611414216983E-2</v>
      </c>
      <c r="S230" s="13">
        <f t="shared" si="344"/>
        <v>3.0116595601981069E-2</v>
      </c>
      <c r="T230" s="13">
        <f t="shared" si="345"/>
        <v>5.3378172835736835E-2</v>
      </c>
      <c r="U230" s="13">
        <f t="shared" si="346"/>
        <v>7.4247146205138795E-2</v>
      </c>
      <c r="V230" s="13">
        <f t="shared" si="347"/>
        <v>3.0633149112342314E-3</v>
      </c>
      <c r="W230" s="13">
        <f t="shared" si="348"/>
        <v>1.2791644666537564E-2</v>
      </c>
      <c r="X230" s="13">
        <f t="shared" si="349"/>
        <v>1.443439402438406E-2</v>
      </c>
      <c r="Y230" s="13">
        <f t="shared" si="350"/>
        <v>8.1440556035852936E-3</v>
      </c>
      <c r="Z230" s="13">
        <f t="shared" si="351"/>
        <v>3.4425049458396632E-2</v>
      </c>
      <c r="AA230" s="13">
        <f t="shared" si="352"/>
        <v>2.7927411250318796E-2</v>
      </c>
      <c r="AB230" s="13">
        <f t="shared" si="353"/>
        <v>1.1328092644964918E-2</v>
      </c>
      <c r="AC230" s="13">
        <f t="shared" si="354"/>
        <v>1.7526691372396206E-4</v>
      </c>
      <c r="AD230" s="13">
        <f t="shared" si="355"/>
        <v>2.5943137830642077E-3</v>
      </c>
      <c r="AE230" s="13">
        <f t="shared" si="356"/>
        <v>2.9274849594282414E-3</v>
      </c>
      <c r="AF230" s="13">
        <f t="shared" si="357"/>
        <v>1.6517215927435232E-3</v>
      </c>
      <c r="AG230" s="13">
        <f t="shared" si="358"/>
        <v>6.212805548664619E-4</v>
      </c>
      <c r="AH230" s="13">
        <f t="shared" si="359"/>
        <v>9.7115097617448947E-3</v>
      </c>
      <c r="AI230" s="13">
        <f t="shared" si="360"/>
        <v>7.8784876491029242E-3</v>
      </c>
      <c r="AJ230" s="13">
        <f t="shared" si="361"/>
        <v>3.195721837276665E-3</v>
      </c>
      <c r="AK230" s="13">
        <f t="shared" si="362"/>
        <v>8.6417922796894458E-4</v>
      </c>
      <c r="AL230" s="13">
        <f t="shared" si="363"/>
        <v>6.4178299780891493E-6</v>
      </c>
      <c r="AM230" s="13">
        <f t="shared" si="364"/>
        <v>4.2092876595320369E-4</v>
      </c>
      <c r="AN230" s="13">
        <f t="shared" si="365"/>
        <v>4.749859632874628E-4</v>
      </c>
      <c r="AO230" s="13">
        <f t="shared" si="366"/>
        <v>2.6799269088822639E-4</v>
      </c>
      <c r="AP230" s="13">
        <f t="shared" si="367"/>
        <v>1.0080309443593206E-4</v>
      </c>
      <c r="AQ230" s="13">
        <f t="shared" si="368"/>
        <v>2.8437148269364955E-5</v>
      </c>
      <c r="AR230" s="13">
        <f t="shared" si="369"/>
        <v>2.1917394068861622E-3</v>
      </c>
      <c r="AS230" s="13">
        <f t="shared" si="370"/>
        <v>1.7780543160471768E-3</v>
      </c>
      <c r="AT230" s="13">
        <f t="shared" si="371"/>
        <v>7.2122560302585249E-4</v>
      </c>
      <c r="AU230" s="13">
        <f t="shared" si="372"/>
        <v>1.9503205114543238E-4</v>
      </c>
      <c r="AV230" s="13">
        <f t="shared" si="373"/>
        <v>3.9555065170742856E-5</v>
      </c>
      <c r="AW230" s="13">
        <f t="shared" si="374"/>
        <v>1.6319768118440104E-7</v>
      </c>
      <c r="AX230" s="13">
        <f t="shared" si="375"/>
        <v>5.6913260057287657E-5</v>
      </c>
      <c r="AY230" s="13">
        <f t="shared" si="376"/>
        <v>6.4222267135684473E-5</v>
      </c>
      <c r="AZ230" s="13">
        <f t="shared" si="377"/>
        <v>3.6234961693422473E-5</v>
      </c>
      <c r="BA230" s="13">
        <f t="shared" si="378"/>
        <v>1.3629462256445871E-5</v>
      </c>
      <c r="BB230" s="13">
        <f t="shared" si="379"/>
        <v>3.8449517962427508E-6</v>
      </c>
      <c r="BC230" s="13">
        <f t="shared" si="380"/>
        <v>8.6774688757444494E-7</v>
      </c>
      <c r="BD230" s="13">
        <f t="shared" si="381"/>
        <v>4.1220175385948564E-4</v>
      </c>
      <c r="BE230" s="13">
        <f t="shared" si="382"/>
        <v>3.3439974899814441E-4</v>
      </c>
      <c r="BF230" s="13">
        <f t="shared" si="383"/>
        <v>1.3564133471414226E-4</v>
      </c>
      <c r="BG230" s="13">
        <f t="shared" si="384"/>
        <v>3.6679795640109914E-5</v>
      </c>
      <c r="BH230" s="13">
        <f t="shared" si="385"/>
        <v>7.4391449942357674E-6</v>
      </c>
      <c r="BI230" s="13">
        <f t="shared" si="386"/>
        <v>1.2070051597506065E-6</v>
      </c>
      <c r="BJ230" s="14">
        <f t="shared" si="387"/>
        <v>0.26193319388517777</v>
      </c>
      <c r="BK230" s="14">
        <f t="shared" si="388"/>
        <v>0.30877075684929839</v>
      </c>
      <c r="BL230" s="14">
        <f t="shared" si="389"/>
        <v>0.39473877693563225</v>
      </c>
      <c r="BM230" s="14">
        <f t="shared" si="390"/>
        <v>0.30680446004815937</v>
      </c>
      <c r="BN230" s="14">
        <f t="shared" si="391"/>
        <v>0.69299925801089113</v>
      </c>
    </row>
    <row r="231" spans="1:66" x14ac:dyDescent="0.25">
      <c r="A231" t="s">
        <v>16</v>
      </c>
      <c r="B231" t="s">
        <v>66</v>
      </c>
      <c r="C231" t="s">
        <v>255</v>
      </c>
      <c r="D231" s="11">
        <v>44260</v>
      </c>
      <c r="E231" s="10">
        <f>VLOOKUP(A231,home!$A$2:$E$405,3,FALSE)</f>
        <v>1.5825</v>
      </c>
      <c r="F231" s="10">
        <f>VLOOKUP(B231,home!$B$2:$E$405,3,FALSE)</f>
        <v>1.1453</v>
      </c>
      <c r="G231" s="10">
        <f>VLOOKUP(C231,away!$B$2:$E$405,4,FALSE)</f>
        <v>0.98740000000000006</v>
      </c>
      <c r="H231" s="10">
        <f>VLOOKUP(A231,away!$A$2:$E$405,3,FALSE)</f>
        <v>1.3228</v>
      </c>
      <c r="I231" s="10">
        <f>VLOOKUP(C231,away!$B$2:$E$405,3,FALSE)</f>
        <v>1.4174</v>
      </c>
      <c r="J231" s="10">
        <f>VLOOKUP(B231,home!$B$2:$E$405,4,FALSE)</f>
        <v>0.94499999999999995</v>
      </c>
      <c r="K231" s="12">
        <f t="shared" si="336"/>
        <v>1.78960054065</v>
      </c>
      <c r="L231" s="12">
        <f t="shared" si="337"/>
        <v>1.7718152003999998</v>
      </c>
      <c r="M231" s="13">
        <f t="shared" si="338"/>
        <v>2.8398591189469233E-2</v>
      </c>
      <c r="N231" s="13">
        <f t="shared" si="339"/>
        <v>5.0822134146372447E-2</v>
      </c>
      <c r="O231" s="13">
        <f t="shared" si="340"/>
        <v>5.0317055539447098E-2</v>
      </c>
      <c r="P231" s="13">
        <f t="shared" si="341"/>
        <v>9.0047429797310577E-2</v>
      </c>
      <c r="Q231" s="13">
        <f t="shared" si="342"/>
        <v>4.5475659372667489E-2</v>
      </c>
      <c r="R231" s="13">
        <f t="shared" si="343"/>
        <v>4.4576261922081695E-2</v>
      </c>
      <c r="S231" s="13">
        <f t="shared" si="344"/>
        <v>7.1381530504481427E-2</v>
      </c>
      <c r="T231" s="13">
        <f t="shared" si="345"/>
        <v>8.0574464524704986E-2</v>
      </c>
      <c r="U231" s="13">
        <f t="shared" si="346"/>
        <v>7.9773702435913391E-2</v>
      </c>
      <c r="V231" s="13">
        <f t="shared" si="347"/>
        <v>2.5148835001639915E-2</v>
      </c>
      <c r="W231" s="13">
        <f t="shared" si="348"/>
        <v>2.7127754866580339E-2</v>
      </c>
      <c r="X231" s="13">
        <f t="shared" si="349"/>
        <v>4.8065368425332114E-2</v>
      </c>
      <c r="Y231" s="13">
        <f t="shared" si="350"/>
        <v>4.2581475194414832E-2</v>
      </c>
      <c r="Z231" s="13">
        <f t="shared" si="351"/>
        <v>2.6326966150185357E-2</v>
      </c>
      <c r="AA231" s="13">
        <f t="shared" si="352"/>
        <v>4.7114752856045952E-2</v>
      </c>
      <c r="AB231" s="13">
        <f t="shared" si="353"/>
        <v>4.2158293591885491E-2</v>
      </c>
      <c r="AC231" s="13">
        <f t="shared" si="354"/>
        <v>4.9839355128249987E-3</v>
      </c>
      <c r="AD231" s="13">
        <f t="shared" si="355"/>
        <v>1.2136961193963207E-2</v>
      </c>
      <c r="AE231" s="13">
        <f t="shared" si="356"/>
        <v>2.1504452330128938E-2</v>
      </c>
      <c r="AF231" s="13">
        <f t="shared" si="357"/>
        <v>1.9050957757399831E-2</v>
      </c>
      <c r="AG231" s="13">
        <f t="shared" si="358"/>
        <v>1.1251592178913104E-2</v>
      </c>
      <c r="AH231" s="13">
        <f t="shared" si="359"/>
        <v>1.1661629701328672E-2</v>
      </c>
      <c r="AI231" s="13">
        <f t="shared" si="360"/>
        <v>2.0869658818357884E-2</v>
      </c>
      <c r="AJ231" s="13">
        <f t="shared" si="361"/>
        <v>1.8674176352257158E-2</v>
      </c>
      <c r="AK231" s="13">
        <f t="shared" si="362"/>
        <v>1.113977203206429E-2</v>
      </c>
      <c r="AL231" s="13">
        <f t="shared" si="363"/>
        <v>6.3213077044730703E-4</v>
      </c>
      <c r="AM231" s="13">
        <f t="shared" si="364"/>
        <v>4.3440624629129242E-3</v>
      </c>
      <c r="AN231" s="13">
        <f t="shared" si="365"/>
        <v>7.6968759032761793E-3</v>
      </c>
      <c r="AO231" s="13">
        <f t="shared" si="366"/>
        <v>6.8187208605086083E-3</v>
      </c>
      <c r="AP231" s="13">
        <f t="shared" si="367"/>
        <v>4.0271710893112402E-3</v>
      </c>
      <c r="AQ231" s="13">
        <f t="shared" si="368"/>
        <v>1.7838507376632703E-3</v>
      </c>
      <c r="AR231" s="13">
        <f t="shared" si="369"/>
        <v>4.132450553250051E-3</v>
      </c>
      <c r="AS231" s="13">
        <f t="shared" si="370"/>
        <v>7.3954357443056801E-3</v>
      </c>
      <c r="AT231" s="13">
        <f t="shared" si="371"/>
        <v>6.617437903175892E-3</v>
      </c>
      <c r="AU231" s="13">
        <f t="shared" si="372"/>
        <v>3.9475234830804616E-3</v>
      </c>
      <c r="AV231" s="13">
        <f t="shared" si="373"/>
        <v>1.7661225398873405E-3</v>
      </c>
      <c r="AW231" s="13">
        <f t="shared" si="374"/>
        <v>5.5677401188675836E-5</v>
      </c>
      <c r="AX231" s="13">
        <f t="shared" si="375"/>
        <v>1.2956894220410586E-3</v>
      </c>
      <c r="AY231" s="13">
        <f t="shared" si="376"/>
        <v>2.2957222129698384E-3</v>
      </c>
      <c r="AZ231" s="13">
        <f t="shared" si="377"/>
        <v>2.033797756417943E-3</v>
      </c>
      <c r="BA231" s="13">
        <f t="shared" si="378"/>
        <v>1.2011712597869094E-3</v>
      </c>
      <c r="BB231" s="13">
        <f t="shared" si="379"/>
        <v>5.3206337409351587E-4</v>
      </c>
      <c r="BC231" s="13">
        <f t="shared" si="380"/>
        <v>1.8854359475900059E-4</v>
      </c>
      <c r="BD231" s="13">
        <f t="shared" si="381"/>
        <v>1.2203231175249715E-3</v>
      </c>
      <c r="BE231" s="13">
        <f t="shared" si="382"/>
        <v>2.1838909108903822E-3</v>
      </c>
      <c r="BF231" s="13">
        <f t="shared" si="383"/>
        <v>1.9541461774250247E-3</v>
      </c>
      <c r="BG231" s="13">
        <f t="shared" si="384"/>
        <v>1.1657136852096521E-3</v>
      </c>
      <c r="BH231" s="13">
        <f t="shared" si="385"/>
        <v>5.215404603235742E-4</v>
      </c>
      <c r="BI231" s="13">
        <f t="shared" si="386"/>
        <v>1.8666981795318363E-4</v>
      </c>
      <c r="BJ231" s="14">
        <f t="shared" si="387"/>
        <v>0.39080848866421775</v>
      </c>
      <c r="BK231" s="14">
        <f t="shared" si="388"/>
        <v>0.22288817498914329</v>
      </c>
      <c r="BL231" s="14">
        <f t="shared" si="389"/>
        <v>0.35737655764240789</v>
      </c>
      <c r="BM231" s="14">
        <f t="shared" si="390"/>
        <v>0.68552301066682497</v>
      </c>
      <c r="BN231" s="14">
        <f t="shared" si="391"/>
        <v>0.30963713196734854</v>
      </c>
    </row>
    <row r="232" spans="1:66" x14ac:dyDescent="0.25">
      <c r="A232" t="s">
        <v>69</v>
      </c>
      <c r="B232" t="s">
        <v>71</v>
      </c>
      <c r="C232" t="s">
        <v>70</v>
      </c>
      <c r="D232" s="11">
        <v>44260</v>
      </c>
      <c r="E232" s="10">
        <f>VLOOKUP(A232,home!$A$2:$E$405,3,FALSE)</f>
        <v>1.3382000000000001</v>
      </c>
      <c r="F232" s="10">
        <f>VLOOKUP(B232,home!$B$2:$E$405,3,FALSE)</f>
        <v>0.57140000000000002</v>
      </c>
      <c r="G232" s="10">
        <f>VLOOKUP(C232,away!$B$2:$E$405,4,FALSE)</f>
        <v>1.0549999999999999</v>
      </c>
      <c r="H232" s="10">
        <f>VLOOKUP(A232,away!$A$2:$E$405,3,FALSE)</f>
        <v>1.3237000000000001</v>
      </c>
      <c r="I232" s="10">
        <f>VLOOKUP(C232,away!$B$2:$E$405,3,FALSE)</f>
        <v>0.66659999999999997</v>
      </c>
      <c r="J232" s="10">
        <f>VLOOKUP(B232,home!$B$2:$E$405,4,FALSE)</f>
        <v>1.5108999999999999</v>
      </c>
      <c r="K232" s="12">
        <f t="shared" si="336"/>
        <v>0.80670309139999996</v>
      </c>
      <c r="L232" s="12">
        <f t="shared" si="337"/>
        <v>1.3331855547779998</v>
      </c>
      <c r="M232" s="13">
        <f t="shared" si="338"/>
        <v>0.1176679450676944</v>
      </c>
      <c r="N232" s="13">
        <f t="shared" si="339"/>
        <v>9.4923095044794459E-2</v>
      </c>
      <c r="O232" s="13">
        <f t="shared" si="340"/>
        <v>0.15687320462466139</v>
      </c>
      <c r="P232" s="13">
        <f t="shared" si="341"/>
        <v>0.1265500991285391</v>
      </c>
      <c r="Q232" s="13">
        <f t="shared" si="342"/>
        <v>3.8287377108945843E-2</v>
      </c>
      <c r="R232" s="13">
        <f t="shared" si="343"/>
        <v>0.10457054516866596</v>
      </c>
      <c r="S232" s="13">
        <f t="shared" si="344"/>
        <v>3.4025680443874669E-2</v>
      </c>
      <c r="T232" s="13">
        <f t="shared" si="345"/>
        <v>5.1044178091984457E-2</v>
      </c>
      <c r="U232" s="13">
        <f t="shared" si="346"/>
        <v>8.4357382056946165E-2</v>
      </c>
      <c r="V232" s="13">
        <f t="shared" si="347"/>
        <v>4.0660117574559482E-3</v>
      </c>
      <c r="W232" s="13">
        <f t="shared" si="348"/>
        <v>1.0295515158461404E-2</v>
      </c>
      <c r="X232" s="13">
        <f t="shared" si="349"/>
        <v>1.3725832088258675E-2</v>
      </c>
      <c r="Y232" s="13">
        <f t="shared" si="350"/>
        <v>9.1495405336874096E-3</v>
      </c>
      <c r="Z232" s="13">
        <f t="shared" si="351"/>
        <v>4.6470646758041939E-2</v>
      </c>
      <c r="AA232" s="13">
        <f t="shared" si="352"/>
        <v>3.7488014399069819E-2</v>
      </c>
      <c r="AB232" s="13">
        <f t="shared" si="353"/>
        <v>1.5120848553088664E-2</v>
      </c>
      <c r="AC232" s="13">
        <f t="shared" si="354"/>
        <v>2.7330839267006432E-4</v>
      </c>
      <c r="AD232" s="13">
        <f t="shared" si="355"/>
        <v>2.076355976471593E-3</v>
      </c>
      <c r="AE232" s="13">
        <f t="shared" si="356"/>
        <v>2.7681677944088965E-3</v>
      </c>
      <c r="AF232" s="13">
        <f t="shared" si="357"/>
        <v>1.8452406583538089E-3</v>
      </c>
      <c r="AG232" s="13">
        <f t="shared" si="358"/>
        <v>8.2001606360211469E-4</v>
      </c>
      <c r="AH232" s="13">
        <f t="shared" si="359"/>
        <v>1.5488498744753157E-2</v>
      </c>
      <c r="AI232" s="13">
        <f t="shared" si="360"/>
        <v>1.2494619818537389E-2</v>
      </c>
      <c r="AJ232" s="13">
        <f t="shared" si="361"/>
        <v>5.039724216740908E-3</v>
      </c>
      <c r="AK232" s="13">
        <f t="shared" si="362"/>
        <v>1.3551870351494451E-3</v>
      </c>
      <c r="AL232" s="13">
        <f t="shared" si="363"/>
        <v>1.1757562066766884E-5</v>
      </c>
      <c r="AM232" s="13">
        <f t="shared" si="364"/>
        <v>3.3500055701330013E-4</v>
      </c>
      <c r="AN232" s="13">
        <f t="shared" si="365"/>
        <v>4.4661790345271554E-4</v>
      </c>
      <c r="AO232" s="13">
        <f t="shared" si="366"/>
        <v>2.9771226869419791E-4</v>
      </c>
      <c r="AP232" s="13">
        <f t="shared" si="367"/>
        <v>1.3230189870109705E-4</v>
      </c>
      <c r="AQ232" s="13">
        <f t="shared" si="368"/>
        <v>4.4095745054501219E-5</v>
      </c>
      <c r="AR232" s="13">
        <f t="shared" si="369"/>
        <v>4.129808558340416E-3</v>
      </c>
      <c r="AS232" s="13">
        <f t="shared" si="370"/>
        <v>3.3315293309033904E-3</v>
      </c>
      <c r="AT232" s="13">
        <f t="shared" si="371"/>
        <v>1.3437775051647689E-3</v>
      </c>
      <c r="AU232" s="13">
        <f t="shared" si="372"/>
        <v>3.6134315585673293E-4</v>
      </c>
      <c r="AV232" s="13">
        <f t="shared" si="373"/>
        <v>7.2874160221464589E-5</v>
      </c>
      <c r="AW232" s="13">
        <f t="shared" si="374"/>
        <v>3.5125223786008275E-7</v>
      </c>
      <c r="AX232" s="13">
        <f t="shared" si="375"/>
        <v>4.5040997493891843E-5</v>
      </c>
      <c r="AY232" s="13">
        <f t="shared" si="376"/>
        <v>6.0048007231648696E-5</v>
      </c>
      <c r="AZ232" s="13">
        <f t="shared" si="377"/>
        <v>4.0027567917219465E-5</v>
      </c>
      <c r="BA232" s="13">
        <f t="shared" si="378"/>
        <v>1.7788058446710768E-5</v>
      </c>
      <c r="BB232" s="13">
        <f t="shared" si="379"/>
        <v>5.9286956421753965E-6</v>
      </c>
      <c r="BC232" s="13">
        <f t="shared" si="380"/>
        <v>1.5808102777647025E-6</v>
      </c>
      <c r="BD232" s="13">
        <f t="shared" si="381"/>
        <v>9.1763351899633219E-4</v>
      </c>
      <c r="BE232" s="13">
        <f t="shared" si="382"/>
        <v>7.4025779654660171E-4</v>
      </c>
      <c r="BF232" s="13">
        <f t="shared" si="383"/>
        <v>2.9858412645354784E-4</v>
      </c>
      <c r="BG232" s="13">
        <f t="shared" si="384"/>
        <v>8.0289579284348547E-5</v>
      </c>
      <c r="BH232" s="13">
        <f t="shared" si="385"/>
        <v>1.6192462953972335E-5</v>
      </c>
      <c r="BI232" s="13">
        <f t="shared" si="386"/>
        <v>2.6125019844698932E-6</v>
      </c>
      <c r="BJ232" s="14">
        <f t="shared" si="387"/>
        <v>0.22636146102889385</v>
      </c>
      <c r="BK232" s="14">
        <f t="shared" si="388"/>
        <v>0.28265485035953264</v>
      </c>
      <c r="BL232" s="14">
        <f t="shared" si="389"/>
        <v>0.44408292731431898</v>
      </c>
      <c r="BM232" s="14">
        <f t="shared" si="390"/>
        <v>0.36063792256249261</v>
      </c>
      <c r="BN232" s="14">
        <f t="shared" si="391"/>
        <v>0.63887226614330106</v>
      </c>
    </row>
    <row r="233" spans="1:66" x14ac:dyDescent="0.25">
      <c r="A233" t="s">
        <v>69</v>
      </c>
      <c r="B233" t="s">
        <v>75</v>
      </c>
      <c r="C233" t="s">
        <v>74</v>
      </c>
      <c r="D233" s="11">
        <v>44260</v>
      </c>
      <c r="E233" s="10">
        <f>VLOOKUP(A233,home!$A$2:$E$405,3,FALSE)</f>
        <v>1.3382000000000001</v>
      </c>
      <c r="F233" s="10">
        <f>VLOOKUP(B233,home!$B$2:$E$405,3,FALSE)</f>
        <v>0.61539999999999995</v>
      </c>
      <c r="G233" s="10">
        <f>VLOOKUP(C233,away!$B$2:$E$405,4,FALSE)</f>
        <v>1.0109999999999999</v>
      </c>
      <c r="H233" s="10">
        <f>VLOOKUP(A233,away!$A$2:$E$405,3,FALSE)</f>
        <v>1.3237000000000001</v>
      </c>
      <c r="I233" s="10">
        <f>VLOOKUP(C233,away!$B$2:$E$405,3,FALSE)</f>
        <v>1.1554</v>
      </c>
      <c r="J233" s="10">
        <f>VLOOKUP(B233,home!$B$2:$E$405,4,FALSE)</f>
        <v>0.88880000000000003</v>
      </c>
      <c r="K233" s="12">
        <f t="shared" si="336"/>
        <v>0.83258709107999995</v>
      </c>
      <c r="L233" s="12">
        <f t="shared" si="337"/>
        <v>1.3593333686240001</v>
      </c>
      <c r="M233" s="13">
        <f t="shared" si="338"/>
        <v>0.11170202326309692</v>
      </c>
      <c r="N233" s="13">
        <f t="shared" si="339"/>
        <v>9.3001662616372341E-2</v>
      </c>
      <c r="O233" s="13">
        <f t="shared" si="340"/>
        <v>0.15184028756434195</v>
      </c>
      <c r="P233" s="13">
        <f t="shared" si="341"/>
        <v>0.12642026333194617</v>
      </c>
      <c r="Q233" s="13">
        <f t="shared" si="342"/>
        <v>3.8715991871684514E-2</v>
      </c>
      <c r="R233" s="13">
        <f t="shared" si="343"/>
        <v>0.10320078479383693</v>
      </c>
      <c r="S233" s="13">
        <f t="shared" si="344"/>
        <v>3.5769457244465654E-2</v>
      </c>
      <c r="T233" s="13">
        <f t="shared" si="345"/>
        <v>5.2627939650556316E-2</v>
      </c>
      <c r="U233" s="13">
        <f t="shared" si="346"/>
        <v>8.5923641208673768E-2</v>
      </c>
      <c r="V233" s="13">
        <f t="shared" si="347"/>
        <v>4.4980625656124238E-3</v>
      </c>
      <c r="W233" s="13">
        <f t="shared" si="348"/>
        <v>1.0744811683574246E-2</v>
      </c>
      <c r="X233" s="13">
        <f t="shared" si="349"/>
        <v>1.4605781061063495E-2</v>
      </c>
      <c r="Y233" s="13">
        <f t="shared" si="350"/>
        <v>9.9270627855600323E-3</v>
      </c>
      <c r="Z233" s="13">
        <f t="shared" si="351"/>
        <v>4.6761423479482291E-2</v>
      </c>
      <c r="AA233" s="13">
        <f t="shared" si="352"/>
        <v>3.8932957549542166E-2</v>
      </c>
      <c r="AB233" s="13">
        <f t="shared" si="353"/>
        <v>1.6207538936657218E-2</v>
      </c>
      <c r="AC233" s="13">
        <f t="shared" si="354"/>
        <v>3.1817141568741603E-4</v>
      </c>
      <c r="AD233" s="13">
        <f t="shared" si="355"/>
        <v>2.2364978759573688E-3</v>
      </c>
      <c r="AE233" s="13">
        <f t="shared" si="356"/>
        <v>3.0401461916455511E-3</v>
      </c>
      <c r="AF233" s="13">
        <f t="shared" si="357"/>
        <v>2.0662860818994864E-3</v>
      </c>
      <c r="AG233" s="13">
        <f t="shared" si="358"/>
        <v>9.3625720674977194E-4</v>
      </c>
      <c r="AH233" s="13">
        <f t="shared" si="359"/>
        <v>1.5891090825004516E-2</v>
      </c>
      <c r="AI233" s="13">
        <f t="shared" si="360"/>
        <v>1.3230717084078586E-2</v>
      </c>
      <c r="AJ233" s="13">
        <f t="shared" si="361"/>
        <v>5.5078621249677242E-3</v>
      </c>
      <c r="AK233" s="13">
        <f t="shared" si="362"/>
        <v>1.5285916348988619E-3</v>
      </c>
      <c r="AL233" s="13">
        <f t="shared" si="363"/>
        <v>1.4403790721377158E-5</v>
      </c>
      <c r="AM233" s="13">
        <f t="shared" si="364"/>
        <v>3.7241585214998905E-4</v>
      </c>
      <c r="AN233" s="13">
        <f t="shared" si="365"/>
        <v>5.0623729483202217E-4</v>
      </c>
      <c r="AO233" s="13">
        <f t="shared" si="366"/>
        <v>3.4407262365355692E-4</v>
      </c>
      <c r="AP233" s="13">
        <f t="shared" si="367"/>
        <v>1.5590313285409585E-4</v>
      </c>
      <c r="AQ233" s="13">
        <f t="shared" si="368"/>
        <v>5.298108269039827E-5</v>
      </c>
      <c r="AR233" s="13">
        <f t="shared" si="369"/>
        <v>4.3202580044526661E-3</v>
      </c>
      <c r="AS233" s="13">
        <f t="shared" si="370"/>
        <v>3.5969910446423305E-3</v>
      </c>
      <c r="AT233" s="13">
        <f t="shared" si="371"/>
        <v>1.4974041552497841E-3</v>
      </c>
      <c r="AU233" s="13">
        <f t="shared" si="372"/>
        <v>4.1557312326350756E-4</v>
      </c>
      <c r="AV233" s="13">
        <f t="shared" si="373"/>
        <v>8.650020445724847E-5</v>
      </c>
      <c r="AW233" s="13">
        <f t="shared" si="374"/>
        <v>4.5282453829213753E-7</v>
      </c>
      <c r="AX233" s="13">
        <f t="shared" si="375"/>
        <v>5.1678105168939762E-5</v>
      </c>
      <c r="AY233" s="13">
        <f t="shared" si="376"/>
        <v>7.0247772783400239E-5</v>
      </c>
      <c r="AZ233" s="13">
        <f t="shared" si="377"/>
        <v>4.7745070807996407E-5</v>
      </c>
      <c r="BA233" s="13">
        <f t="shared" si="378"/>
        <v>2.1633822645541729E-5</v>
      </c>
      <c r="BB233" s="13">
        <f t="shared" si="379"/>
        <v>7.3518942532446012E-6</v>
      </c>
      <c r="BC233" s="13">
        <f t="shared" si="380"/>
        <v>1.9987350362060828E-6</v>
      </c>
      <c r="BD233" s="13">
        <f t="shared" si="381"/>
        <v>9.7877847775290649E-4</v>
      </c>
      <c r="BE233" s="13">
        <f t="shared" si="382"/>
        <v>8.1491832560400283E-4</v>
      </c>
      <c r="BF233" s="13">
        <f t="shared" si="383"/>
        <v>3.3924523909121049E-4</v>
      </c>
      <c r="BG233" s="13">
        <f t="shared" si="384"/>
        <v>9.415040225923002E-5</v>
      </c>
      <c r="BH233" s="13">
        <f t="shared" si="385"/>
        <v>1.9597102385256037E-5</v>
      </c>
      <c r="BI233" s="13">
        <f t="shared" si="386"/>
        <v>3.2632588937074521E-6</v>
      </c>
      <c r="BJ233" s="14">
        <f t="shared" si="387"/>
        <v>0.22953470241193843</v>
      </c>
      <c r="BK233" s="14">
        <f t="shared" si="388"/>
        <v>0.27879262938431337</v>
      </c>
      <c r="BL233" s="14">
        <f t="shared" si="389"/>
        <v>0.44443015106005368</v>
      </c>
      <c r="BM233" s="14">
        <f t="shared" si="390"/>
        <v>0.37456809794626389</v>
      </c>
      <c r="BN233" s="14">
        <f t="shared" si="391"/>
        <v>0.62488101344127878</v>
      </c>
    </row>
    <row r="234" spans="1:66" x14ac:dyDescent="0.25">
      <c r="A234" t="s">
        <v>154</v>
      </c>
      <c r="B234" t="s">
        <v>156</v>
      </c>
      <c r="C234" t="s">
        <v>167</v>
      </c>
      <c r="D234" s="11">
        <v>44260</v>
      </c>
      <c r="E234" s="10">
        <f>VLOOKUP(A234,home!$A$2:$E$405,3,FALSE)</f>
        <v>1.3288</v>
      </c>
      <c r="F234" s="10">
        <f>VLOOKUP(B234,home!$B$2:$E$405,3,FALSE)</f>
        <v>1.4215</v>
      </c>
      <c r="G234" s="10">
        <f>VLOOKUP(C234,away!$B$2:$E$405,4,FALSE)</f>
        <v>0.58530000000000004</v>
      </c>
      <c r="H234" s="10">
        <f>VLOOKUP(A234,away!$A$2:$E$405,3,FALSE)</f>
        <v>1.0271999999999999</v>
      </c>
      <c r="I234" s="10">
        <f>VLOOKUP(C234,away!$B$2:$E$405,3,FALSE)</f>
        <v>1.2439</v>
      </c>
      <c r="J234" s="10">
        <f>VLOOKUP(B234,home!$B$2:$E$405,4,FALSE)</f>
        <v>0.75719999999999998</v>
      </c>
      <c r="K234" s="12">
        <f t="shared" si="336"/>
        <v>1.1055668487600001</v>
      </c>
      <c r="L234" s="12">
        <f t="shared" si="337"/>
        <v>0.96750024537599988</v>
      </c>
      <c r="M234" s="13">
        <f t="shared" si="338"/>
        <v>0.12579935094661282</v>
      </c>
      <c r="N234" s="13">
        <f t="shared" si="339"/>
        <v>0.13907959200210007</v>
      </c>
      <c r="O234" s="13">
        <f t="shared" si="340"/>
        <v>0.12171090290898942</v>
      </c>
      <c r="P234" s="13">
        <f t="shared" si="341"/>
        <v>0.13455953938882578</v>
      </c>
      <c r="Q234" s="13">
        <f t="shared" si="342"/>
        <v>7.6880893128294145E-2</v>
      </c>
      <c r="R234" s="13">
        <f t="shared" si="343"/>
        <v>5.8877664214690879E-2</v>
      </c>
      <c r="S234" s="13">
        <f t="shared" si="344"/>
        <v>3.5982438510785628E-2</v>
      </c>
      <c r="T234" s="13">
        <f t="shared" si="345"/>
        <v>7.4382282966350605E-2</v>
      </c>
      <c r="U234" s="13">
        <f t="shared" si="346"/>
        <v>6.5093193688185225E-2</v>
      </c>
      <c r="V234" s="13">
        <f t="shared" si="347"/>
        <v>4.2764576337589403E-3</v>
      </c>
      <c r="W234" s="13">
        <f t="shared" si="348"/>
        <v>2.8332322248567503E-2</v>
      </c>
      <c r="X234" s="13">
        <f t="shared" si="349"/>
        <v>2.741152872756096E-2</v>
      </c>
      <c r="Y234" s="13">
        <f t="shared" si="350"/>
        <v>1.3260330385023248E-2</v>
      </c>
      <c r="Z234" s="13">
        <f t="shared" si="351"/>
        <v>1.898805152495972E-2</v>
      </c>
      <c r="AA234" s="13">
        <f t="shared" si="352"/>
        <v>2.0992560288542236E-2</v>
      </c>
      <c r="AB234" s="13">
        <f t="shared" si="353"/>
        <v>1.1604339362803978E-2</v>
      </c>
      <c r="AC234" s="13">
        <f t="shared" si="354"/>
        <v>2.8589086762192305E-4</v>
      </c>
      <c r="AD234" s="13">
        <f t="shared" si="355"/>
        <v>7.8308190566004077E-3</v>
      </c>
      <c r="AE234" s="13">
        <f t="shared" si="356"/>
        <v>7.5763193587559492E-3</v>
      </c>
      <c r="AF234" s="13">
        <f t="shared" si="357"/>
        <v>3.665045419321659E-3</v>
      </c>
      <c r="AG234" s="13">
        <f t="shared" si="358"/>
        <v>1.1819774475026301E-3</v>
      </c>
      <c r="AH234" s="13">
        <f t="shared" si="359"/>
        <v>4.5927361274026631E-3</v>
      </c>
      <c r="AI234" s="13">
        <f t="shared" si="360"/>
        <v>5.0775768075587693E-3</v>
      </c>
      <c r="AJ234" s="13">
        <f t="shared" si="361"/>
        <v>2.8068002952348048E-3</v>
      </c>
      <c r="AK234" s="13">
        <f t="shared" si="362"/>
        <v>1.0343684525004604E-3</v>
      </c>
      <c r="AL234" s="13">
        <f t="shared" si="363"/>
        <v>1.2231968821207509E-5</v>
      </c>
      <c r="AM234" s="13">
        <f t="shared" si="364"/>
        <v>1.7314987895230933E-3</v>
      </c>
      <c r="AN234" s="13">
        <f t="shared" si="365"/>
        <v>1.6752255037318395E-3</v>
      </c>
      <c r="AO234" s="13">
        <f t="shared" si="366"/>
        <v>8.103905429603437E-4</v>
      </c>
      <c r="AP234" s="13">
        <f t="shared" si="367"/>
        <v>2.6135101638817418E-4</v>
      </c>
      <c r="AQ234" s="13">
        <f t="shared" si="368"/>
        <v>6.3214293121206352E-5</v>
      </c>
      <c r="AR234" s="13">
        <f t="shared" si="369"/>
        <v>8.8869466604185956E-4</v>
      </c>
      <c r="AS234" s="13">
        <f t="shared" si="370"/>
        <v>9.8251136144571942E-4</v>
      </c>
      <c r="AT234" s="13">
        <f t="shared" si="371"/>
        <v>5.4311599487222068E-4</v>
      </c>
      <c r="AU234" s="13">
        <f t="shared" si="372"/>
        <v>2.0015034632067782E-4</v>
      </c>
      <c r="AV234" s="13">
        <f t="shared" si="373"/>
        <v>5.5319896914993634E-5</v>
      </c>
      <c r="AW234" s="13">
        <f t="shared" si="374"/>
        <v>3.6343768381396991E-7</v>
      </c>
      <c r="AX234" s="13">
        <f t="shared" si="375"/>
        <v>3.1904794339413298E-4</v>
      </c>
      <c r="AY234" s="13">
        <f t="shared" si="376"/>
        <v>3.0867896352053181E-4</v>
      </c>
      <c r="AZ234" s="13">
        <f t="shared" si="377"/>
        <v>1.493234864742619E-4</v>
      </c>
      <c r="BA234" s="13">
        <f t="shared" si="378"/>
        <v>4.8156836601416071E-5</v>
      </c>
      <c r="BB234" s="13">
        <f t="shared" si="379"/>
        <v>1.1647937807100492E-5</v>
      </c>
      <c r="BC234" s="13">
        <f t="shared" si="380"/>
        <v>2.2538765372988231E-6</v>
      </c>
      <c r="BD234" s="13">
        <f t="shared" si="381"/>
        <v>1.4330205124330684E-4</v>
      </c>
      <c r="BE234" s="13">
        <f t="shared" si="382"/>
        <v>1.584299972139068E-4</v>
      </c>
      <c r="BF234" s="13">
        <f t="shared" si="383"/>
        <v>8.7577476384417271E-5</v>
      </c>
      <c r="BG234" s="13">
        <f t="shared" si="384"/>
        <v>3.2274251529557846E-5</v>
      </c>
      <c r="BH234" s="13">
        <f t="shared" si="385"/>
        <v>8.9203356399052234E-6</v>
      </c>
      <c r="BI234" s="13">
        <f t="shared" si="386"/>
        <v>1.9724054726583067E-6</v>
      </c>
      <c r="BJ234" s="14">
        <f t="shared" si="387"/>
        <v>0.38498189993013682</v>
      </c>
      <c r="BK234" s="14">
        <f t="shared" si="388"/>
        <v>0.30122458827994686</v>
      </c>
      <c r="BL234" s="14">
        <f t="shared" si="389"/>
        <v>0.29489241092898766</v>
      </c>
      <c r="BM234" s="14">
        <f t="shared" si="390"/>
        <v>0.34287069254868119</v>
      </c>
      <c r="BN234" s="14">
        <f t="shared" si="391"/>
        <v>0.65690794258951313</v>
      </c>
    </row>
    <row r="235" spans="1:66" x14ac:dyDescent="0.25">
      <c r="A235" t="s">
        <v>24</v>
      </c>
      <c r="B235" t="s">
        <v>182</v>
      </c>
      <c r="C235" t="s">
        <v>291</v>
      </c>
      <c r="D235" s="11">
        <v>44260</v>
      </c>
      <c r="E235" s="10">
        <f>VLOOKUP(A235,home!$A$2:$E$405,3,FALSE)</f>
        <v>1.6361000000000001</v>
      </c>
      <c r="F235" s="10">
        <f>VLOOKUP(B235,home!$B$2:$E$405,3,FALSE)</f>
        <v>0.8629</v>
      </c>
      <c r="G235" s="10">
        <f>VLOOKUP(C235,away!$B$2:$E$405,4,FALSE)</f>
        <v>1.4380999999999999</v>
      </c>
      <c r="H235" s="10">
        <f>VLOOKUP(A235,away!$A$2:$E$405,3,FALSE)</f>
        <v>1.4240999999999999</v>
      </c>
      <c r="I235" s="10">
        <f>VLOOKUP(C235,away!$B$2:$E$405,3,FALSE)</f>
        <v>0.95</v>
      </c>
      <c r="J235" s="10">
        <f>VLOOKUP(B235,home!$B$2:$E$405,4,FALSE)</f>
        <v>1.1566000000000001</v>
      </c>
      <c r="K235" s="12">
        <f t="shared" si="336"/>
        <v>2.0302961912890001</v>
      </c>
      <c r="L235" s="12">
        <f t="shared" si="337"/>
        <v>1.5647583570000001</v>
      </c>
      <c r="M235" s="13">
        <f t="shared" si="338"/>
        <v>2.7459185283588178E-2</v>
      </c>
      <c r="N235" s="13">
        <f t="shared" si="339"/>
        <v>5.5750279297168033E-2</v>
      </c>
      <c r="O235" s="13">
        <f t="shared" si="340"/>
        <v>4.2966989648906009E-2</v>
      </c>
      <c r="P235" s="13">
        <f t="shared" si="341"/>
        <v>8.7235715435327751E-2</v>
      </c>
      <c r="Q235" s="13">
        <f t="shared" si="342"/>
        <v>5.6594789860169151E-2</v>
      </c>
      <c r="R235" s="13">
        <f t="shared" si="343"/>
        <v>3.3616478064129103E-2</v>
      </c>
      <c r="S235" s="13">
        <f t="shared" si="344"/>
        <v>6.928528622498753E-2</v>
      </c>
      <c r="T235" s="13">
        <f t="shared" si="345"/>
        <v>8.8557170396358534E-2</v>
      </c>
      <c r="U235" s="13">
        <f t="shared" si="346"/>
        <v>6.8251407378151538E-2</v>
      </c>
      <c r="V235" s="13">
        <f t="shared" si="347"/>
        <v>2.4457112743701912E-2</v>
      </c>
      <c r="W235" s="13">
        <f t="shared" si="348"/>
        <v>3.8301395433300904E-2</v>
      </c>
      <c r="X235" s="13">
        <f t="shared" si="349"/>
        <v>5.9932428589019225E-2</v>
      </c>
      <c r="Y235" s="13">
        <f t="shared" si="350"/>
        <v>4.6889884244986794E-2</v>
      </c>
      <c r="Z235" s="13">
        <f t="shared" si="351"/>
        <v>1.7533888327917736E-2</v>
      </c>
      <c r="AA235" s="13">
        <f t="shared" si="352"/>
        <v>3.559898669065803E-2</v>
      </c>
      <c r="AB235" s="13">
        <f t="shared" si="353"/>
        <v>3.613824354589542E-2</v>
      </c>
      <c r="AC235" s="13">
        <f t="shared" si="354"/>
        <v>4.8561476461450237E-3</v>
      </c>
      <c r="AD235" s="13">
        <f t="shared" si="355"/>
        <v>1.9440794317321184E-2</v>
      </c>
      <c r="AE235" s="13">
        <f t="shared" si="356"/>
        <v>3.0420145374746427E-2</v>
      </c>
      <c r="AF235" s="13">
        <f t="shared" si="357"/>
        <v>2.3800088348144694E-2</v>
      </c>
      <c r="AG235" s="13">
        <f t="shared" si="358"/>
        <v>1.2413795713365915E-2</v>
      </c>
      <c r="AH235" s="13">
        <f t="shared" si="359"/>
        <v>6.859074572953509E-3</v>
      </c>
      <c r="AI235" s="13">
        <f t="shared" si="360"/>
        <v>1.3925952981234732E-2</v>
      </c>
      <c r="AJ235" s="13">
        <f t="shared" si="361"/>
        <v>1.4136904648935293E-2</v>
      </c>
      <c r="AK235" s="13">
        <f t="shared" si="362"/>
        <v>9.5673678884496925E-3</v>
      </c>
      <c r="AL235" s="13">
        <f t="shared" si="363"/>
        <v>6.1710427282668024E-4</v>
      </c>
      <c r="AM235" s="13">
        <f t="shared" si="364"/>
        <v>7.8941141316180071E-3</v>
      </c>
      <c r="AN235" s="13">
        <f t="shared" si="365"/>
        <v>1.2352381058561073E-2</v>
      </c>
      <c r="AO235" s="13">
        <f t="shared" si="366"/>
        <v>9.6642457451159777E-3</v>
      </c>
      <c r="AP235" s="13">
        <f t="shared" si="367"/>
        <v>5.0407364312573073E-3</v>
      </c>
      <c r="AQ235" s="13">
        <f t="shared" si="368"/>
        <v>1.971883614061057E-3</v>
      </c>
      <c r="AR235" s="13">
        <f t="shared" si="369"/>
        <v>2.1465588518630417E-3</v>
      </c>
      <c r="AS235" s="13">
        <f t="shared" si="370"/>
        <v>4.3581502613152219E-3</v>
      </c>
      <c r="AT235" s="13">
        <f t="shared" si="371"/>
        <v>4.4241679383067297E-3</v>
      </c>
      <c r="AU235" s="13">
        <f t="shared" si="372"/>
        <v>2.9941237715890197E-3</v>
      </c>
      <c r="AV235" s="13">
        <f t="shared" si="373"/>
        <v>1.5197395224262607E-3</v>
      </c>
      <c r="AW235" s="13">
        <f t="shared" si="374"/>
        <v>5.4458131002492687E-5</v>
      </c>
      <c r="AX235" s="13">
        <f t="shared" si="375"/>
        <v>2.671231642504119E-3</v>
      </c>
      <c r="AY235" s="13">
        <f t="shared" si="376"/>
        <v>4.1798320360911566E-3</v>
      </c>
      <c r="AZ235" s="13">
        <f t="shared" si="377"/>
        <v>3.2702135546649829E-3</v>
      </c>
      <c r="BA235" s="13">
        <f t="shared" si="378"/>
        <v>1.7056979962789031E-3</v>
      </c>
      <c r="BB235" s="13">
        <f t="shared" si="379"/>
        <v>6.672512985488922E-4</v>
      </c>
      <c r="BC235" s="13">
        <f t="shared" si="380"/>
        <v>2.0881740912469617E-4</v>
      </c>
      <c r="BD235" s="13">
        <f t="shared" si="381"/>
        <v>5.5980765037416951E-4</v>
      </c>
      <c r="BE235" s="13">
        <f t="shared" si="382"/>
        <v>1.1365753404091203E-3</v>
      </c>
      <c r="BF235" s="13">
        <f t="shared" si="383"/>
        <v>1.1537922923728183E-3</v>
      </c>
      <c r="BG235" s="13">
        <f t="shared" si="384"/>
        <v>7.8084669891437903E-4</v>
      </c>
      <c r="BH235" s="13">
        <f t="shared" si="385"/>
        <v>3.9633751969661308E-4</v>
      </c>
      <c r="BI235" s="13">
        <f t="shared" si="386"/>
        <v>1.6093651134099253E-4</v>
      </c>
      <c r="BJ235" s="14">
        <f t="shared" si="387"/>
        <v>0.48172717649240704</v>
      </c>
      <c r="BK235" s="14">
        <f t="shared" si="388"/>
        <v>0.21809038364266822</v>
      </c>
      <c r="BL235" s="14">
        <f t="shared" si="389"/>
        <v>0.28069244177792163</v>
      </c>
      <c r="BM235" s="14">
        <f t="shared" si="390"/>
        <v>0.69029507874653795</v>
      </c>
      <c r="BN235" s="14">
        <f t="shared" si="391"/>
        <v>0.30362343758928823</v>
      </c>
    </row>
    <row r="236" spans="1:66" x14ac:dyDescent="0.25">
      <c r="A236" t="s">
        <v>340</v>
      </c>
      <c r="B236" t="s">
        <v>415</v>
      </c>
      <c r="C236" t="s">
        <v>352</v>
      </c>
      <c r="D236" s="11">
        <v>44260</v>
      </c>
      <c r="E236" s="10">
        <f>VLOOKUP(A236,home!$A$2:$E$405,3,FALSE)</f>
        <v>1.3524</v>
      </c>
      <c r="F236" s="10">
        <f>VLOOKUP(B236,home!$B$2:$E$405,3,FALSE)</f>
        <v>1.0873999999999999</v>
      </c>
      <c r="G236" s="10">
        <f>VLOOKUP(C236,away!$B$2:$E$405,4,FALSE)</f>
        <v>0.86990000000000001</v>
      </c>
      <c r="H236" s="10">
        <f>VLOOKUP(A236,away!$A$2:$E$405,3,FALSE)</f>
        <v>1.1317999999999999</v>
      </c>
      <c r="I236" s="10">
        <f>VLOOKUP(C236,away!$B$2:$E$405,3,FALSE)</f>
        <v>0.88349999999999995</v>
      </c>
      <c r="J236" s="10">
        <f>VLOOKUP(B236,home!$B$2:$E$405,4,FALSE)</f>
        <v>0.57169999999999999</v>
      </c>
      <c r="K236" s="12">
        <f t="shared" si="336"/>
        <v>1.279274731224</v>
      </c>
      <c r="L236" s="12">
        <f t="shared" si="337"/>
        <v>0.5716687280099999</v>
      </c>
      <c r="M236" s="13">
        <f t="shared" si="338"/>
        <v>0.15708888941474439</v>
      </c>
      <c r="N236" s="13">
        <f t="shared" si="339"/>
        <v>0.2009598467843238</v>
      </c>
      <c r="O236" s="13">
        <f t="shared" si="340"/>
        <v>8.9802805596230453E-2</v>
      </c>
      <c r="P236" s="13">
        <f t="shared" si="341"/>
        <v>0.11488245999227882</v>
      </c>
      <c r="Q236" s="13">
        <f t="shared" si="342"/>
        <v>0.12854142699091606</v>
      </c>
      <c r="R236" s="13">
        <f t="shared" si="343"/>
        <v>2.5668727823463182E-2</v>
      </c>
      <c r="S236" s="13">
        <f t="shared" si="344"/>
        <v>2.1003999173729575E-2</v>
      </c>
      <c r="T236" s="13">
        <f t="shared" si="345"/>
        <v>7.3483114064487237E-2</v>
      </c>
      <c r="U236" s="13">
        <f t="shared" si="346"/>
        <v>3.2837354887222871E-2</v>
      </c>
      <c r="V236" s="13">
        <f t="shared" si="347"/>
        <v>1.7067414674468459E-3</v>
      </c>
      <c r="W236" s="13">
        <f t="shared" si="348"/>
        <v>5.481326648831783E-2</v>
      </c>
      <c r="X236" s="13">
        <f t="shared" si="349"/>
        <v>3.1335030331449805E-2</v>
      </c>
      <c r="Y236" s="13">
        <f t="shared" si="350"/>
        <v>8.9566284658673372E-3</v>
      </c>
      <c r="Z236" s="13">
        <f t="shared" si="351"/>
        <v>4.8913363281580307E-3</v>
      </c>
      <c r="AA236" s="13">
        <f t="shared" si="352"/>
        <v>6.2573629665305516E-3</v>
      </c>
      <c r="AB236" s="13">
        <f t="shared" si="353"/>
        <v>4.0024431635896918E-3</v>
      </c>
      <c r="AC236" s="13">
        <f t="shared" si="354"/>
        <v>7.8011030522920802E-5</v>
      </c>
      <c r="AD236" s="13">
        <f t="shared" si="355"/>
        <v>1.7530306688588081E-2</v>
      </c>
      <c r="AE236" s="13">
        <f t="shared" si="356"/>
        <v>1.0021528126290339E-2</v>
      </c>
      <c r="AF236" s="13">
        <f t="shared" si="357"/>
        <v>2.8644971183364176E-3</v>
      </c>
      <c r="AG236" s="13">
        <f t="shared" si="358"/>
        <v>5.4584780800923007E-4</v>
      </c>
      <c r="AH236" s="13">
        <f t="shared" si="359"/>
        <v>6.9905600424680114E-4</v>
      </c>
      <c r="AI236" s="13">
        <f t="shared" si="360"/>
        <v>8.9428468194334984E-4</v>
      </c>
      <c r="AJ236" s="13">
        <f t="shared" si="361"/>
        <v>5.7201789806540977E-4</v>
      </c>
      <c r="AK236" s="13">
        <f t="shared" si="362"/>
        <v>2.4392268093431475E-4</v>
      </c>
      <c r="AL236" s="13">
        <f t="shared" si="363"/>
        <v>2.2820453124076172E-6</v>
      </c>
      <c r="AM236" s="13">
        <f t="shared" si="364"/>
        <v>4.4852156754635634E-3</v>
      </c>
      <c r="AN236" s="13">
        <f t="shared" si="365"/>
        <v>2.5640575400427672E-3</v>
      </c>
      <c r="AO236" s="13">
        <f t="shared" si="366"/>
        <v>7.3289575623034908E-4</v>
      </c>
      <c r="AP236" s="13">
        <f t="shared" si="367"/>
        <v>1.3965786157604356E-4</v>
      </c>
      <c r="AQ236" s="13">
        <f t="shared" si="368"/>
        <v>1.9959508020943363E-5</v>
      </c>
      <c r="AR236" s="13">
        <f t="shared" si="369"/>
        <v>7.9925691351104394E-5</v>
      </c>
      <c r="AS236" s="13">
        <f t="shared" si="370"/>
        <v>1.0224691732107646E-4</v>
      </c>
      <c r="AT236" s="13">
        <f t="shared" si="371"/>
        <v>6.5400948837201331E-5</v>
      </c>
      <c r="AU236" s="13">
        <f t="shared" si="372"/>
        <v>2.7888593748501762E-5</v>
      </c>
      <c r="AV236" s="13">
        <f t="shared" si="373"/>
        <v>8.9192933179574849E-6</v>
      </c>
      <c r="AW236" s="13">
        <f t="shared" si="374"/>
        <v>4.6358568826147689E-8</v>
      </c>
      <c r="AX236" s="13">
        <f t="shared" si="375"/>
        <v>9.5630384628505271E-4</v>
      </c>
      <c r="AY236" s="13">
        <f t="shared" si="376"/>
        <v>5.4668900339684644E-4</v>
      </c>
      <c r="AZ236" s="13">
        <f t="shared" si="377"/>
        <v>1.5626250359446485E-4</v>
      </c>
      <c r="BA236" s="13">
        <f t="shared" si="378"/>
        <v>2.9776795555168591E-5</v>
      </c>
      <c r="BB236" s="13">
        <f t="shared" si="379"/>
        <v>4.2556157098092617E-6</v>
      </c>
      <c r="BC236" s="13">
        <f t="shared" si="380"/>
        <v>4.8656048394520675E-7</v>
      </c>
      <c r="BD236" s="13">
        <f t="shared" si="381"/>
        <v>7.6151697183342782E-6</v>
      </c>
      <c r="BE236" s="13">
        <f t="shared" si="382"/>
        <v>9.7418941946472269E-6</v>
      </c>
      <c r="BF236" s="13">
        <f t="shared" si="383"/>
        <v>6.23127953873499E-6</v>
      </c>
      <c r="BG236" s="13">
        <f t="shared" si="384"/>
        <v>2.657172819032271E-6</v>
      </c>
      <c r="BH236" s="13">
        <f t="shared" si="385"/>
        <v>8.498135109708071E-7</v>
      </c>
      <c r="BI236" s="13">
        <f t="shared" si="386"/>
        <v>2.1742899016754073E-7</v>
      </c>
      <c r="BJ236" s="14">
        <f t="shared" si="387"/>
        <v>0.5386870535329451</v>
      </c>
      <c r="BK236" s="14">
        <f t="shared" si="388"/>
        <v>0.29530907212743179</v>
      </c>
      <c r="BL236" s="14">
        <f t="shared" si="389"/>
        <v>0.16128966990557433</v>
      </c>
      <c r="BM236" s="14">
        <f t="shared" si="390"/>
        <v>0.28268633264732451</v>
      </c>
      <c r="BN236" s="14">
        <f t="shared" si="391"/>
        <v>0.71694415660195676</v>
      </c>
    </row>
    <row r="237" spans="1:66" x14ac:dyDescent="0.25">
      <c r="A237" t="s">
        <v>342</v>
      </c>
      <c r="B237" t="s">
        <v>414</v>
      </c>
      <c r="C237" t="s">
        <v>430</v>
      </c>
      <c r="D237" s="11">
        <v>44260</v>
      </c>
      <c r="E237" s="10">
        <f>VLOOKUP(A237,home!$A$2:$E$405,3,FALSE)</f>
        <v>1.1707000000000001</v>
      </c>
      <c r="F237" s="10">
        <f>VLOOKUP(B237,home!$B$2:$E$405,3,FALSE)</f>
        <v>0.80920000000000003</v>
      </c>
      <c r="G237" s="10">
        <f>VLOOKUP(C237,away!$B$2:$E$405,4,FALSE)</f>
        <v>0.85419999999999996</v>
      </c>
      <c r="H237" s="10">
        <f>VLOOKUP(A237,away!$A$2:$E$405,3,FALSE)</f>
        <v>0.85340000000000005</v>
      </c>
      <c r="I237" s="10">
        <f>VLOOKUP(C237,away!$B$2:$E$405,3,FALSE)</f>
        <v>1.0484</v>
      </c>
      <c r="J237" s="10">
        <f>VLOOKUP(B237,home!$B$2:$E$405,4,FALSE)</f>
        <v>1.1718</v>
      </c>
      <c r="K237" s="12">
        <f t="shared" si="336"/>
        <v>0.80920966184800003</v>
      </c>
      <c r="L237" s="12">
        <f t="shared" si="337"/>
        <v>1.0484148034080001</v>
      </c>
      <c r="M237" s="13">
        <f t="shared" si="338"/>
        <v>0.15604287570133996</v>
      </c>
      <c r="N237" s="13">
        <f t="shared" si="339"/>
        <v>0.12627140268007081</v>
      </c>
      <c r="O237" s="13">
        <f t="shared" si="340"/>
        <v>0.16359766085163932</v>
      </c>
      <c r="P237" s="13">
        <f t="shared" si="341"/>
        <v>0.13238480781687884</v>
      </c>
      <c r="Q237" s="13">
        <f t="shared" si="342"/>
        <v>5.1090019531906367E-2</v>
      </c>
      <c r="R237" s="13">
        <f t="shared" si="343"/>
        <v>8.5759104719890053E-2</v>
      </c>
      <c r="S237" s="13">
        <f t="shared" si="344"/>
        <v>2.8078400346606545E-2</v>
      </c>
      <c r="T237" s="13">
        <f t="shared" si="345"/>
        <v>5.3563532783654492E-2</v>
      </c>
      <c r="U237" s="13">
        <f t="shared" si="346"/>
        <v>6.9397096130769442E-2</v>
      </c>
      <c r="V237" s="13">
        <f t="shared" si="347"/>
        <v>2.646817860500071E-3</v>
      </c>
      <c r="W237" s="13">
        <f t="shared" si="348"/>
        <v>1.3780845809740556E-2</v>
      </c>
      <c r="X237" s="13">
        <f t="shared" si="349"/>
        <v>1.4448042750415106E-2</v>
      </c>
      <c r="Y237" s="13">
        <f t="shared" si="350"/>
        <v>7.5737709499034168E-3</v>
      </c>
      <c r="Z237" s="13">
        <f t="shared" si="351"/>
        <v>2.9970371638449875E-2</v>
      </c>
      <c r="AA237" s="13">
        <f t="shared" si="352"/>
        <v>2.4252314299008912E-2</v>
      </c>
      <c r="AB237" s="13">
        <f t="shared" si="353"/>
        <v>9.812603526466207E-3</v>
      </c>
      <c r="AC237" s="13">
        <f t="shared" si="354"/>
        <v>1.4034543078853592E-4</v>
      </c>
      <c r="AD237" s="13">
        <f t="shared" si="355"/>
        <v>2.7878983944198956E-3</v>
      </c>
      <c r="AE237" s="13">
        <f t="shared" si="356"/>
        <v>2.9228739471072137E-3</v>
      </c>
      <c r="AF237" s="13">
        <f t="shared" si="357"/>
        <v>1.5321921573213874E-3</v>
      </c>
      <c r="AG237" s="13">
        <f t="shared" si="358"/>
        <v>5.3545764646712726E-4</v>
      </c>
      <c r="AH237" s="13">
        <f t="shared" si="359"/>
        <v>7.855345322347532E-3</v>
      </c>
      <c r="AI237" s="13">
        <f t="shared" si="360"/>
        <v>6.3566213319961144E-3</v>
      </c>
      <c r="AJ237" s="13">
        <f t="shared" si="361"/>
        <v>2.5719196992801795E-3</v>
      </c>
      <c r="AK237" s="13">
        <f t="shared" si="362"/>
        <v>6.9374075671824133E-4</v>
      </c>
      <c r="AL237" s="13">
        <f t="shared" si="363"/>
        <v>4.7626917408207862E-6</v>
      </c>
      <c r="AM237" s="13">
        <f t="shared" si="364"/>
        <v>4.5119886340302126E-4</v>
      </c>
      <c r="AN237" s="13">
        <f t="shared" si="365"/>
        <v>4.7304356767259164E-4</v>
      </c>
      <c r="AO237" s="13">
        <f t="shared" si="366"/>
        <v>2.4797293950243955E-4</v>
      </c>
      <c r="AP237" s="13">
        <f t="shared" si="367"/>
        <v>8.6659500206318015E-5</v>
      </c>
      <c r="AQ237" s="13">
        <f t="shared" si="368"/>
        <v>2.2713775718060611E-5</v>
      </c>
      <c r="AR237" s="13">
        <f t="shared" si="369"/>
        <v>1.6471320643661885E-3</v>
      </c>
      <c r="AS237" s="13">
        <f t="shared" si="370"/>
        <v>1.3328751808247615E-3</v>
      </c>
      <c r="AT237" s="13">
        <f t="shared" si="371"/>
        <v>5.392877371803986E-4</v>
      </c>
      <c r="AU237" s="13">
        <f t="shared" si="372"/>
        <v>1.4546561581417448E-4</v>
      </c>
      <c r="AV237" s="13">
        <f t="shared" si="373"/>
        <v>2.9428045445874803E-5</v>
      </c>
      <c r="AW237" s="13">
        <f t="shared" si="374"/>
        <v>1.1223910023407132E-7</v>
      </c>
      <c r="AX237" s="13">
        <f t="shared" si="375"/>
        <v>6.0852413280093449E-5</v>
      </c>
      <c r="AY237" s="13">
        <f t="shared" si="376"/>
        <v>6.3798570905951543E-5</v>
      </c>
      <c r="AZ237" s="13">
        <f t="shared" si="377"/>
        <v>3.344368308703727E-5</v>
      </c>
      <c r="BA237" s="13">
        <f t="shared" si="378"/>
        <v>1.1687617476311878E-5</v>
      </c>
      <c r="BB237" s="13">
        <f t="shared" si="379"/>
        <v>3.0633677946838559E-6</v>
      </c>
      <c r="BC237" s="13">
        <f t="shared" si="380"/>
        <v>6.4233602884597491E-7</v>
      </c>
      <c r="BD237" s="13">
        <f t="shared" si="381"/>
        <v>2.8781293990824832E-4</v>
      </c>
      <c r="BE237" s="13">
        <f t="shared" si="382"/>
        <v>2.3290101177863239E-4</v>
      </c>
      <c r="BF237" s="13">
        <f t="shared" si="383"/>
        <v>9.423287449272208E-5</v>
      </c>
      <c r="BG237" s="13">
        <f t="shared" si="384"/>
        <v>2.5418050834406887E-5</v>
      </c>
      <c r="BH237" s="13">
        <f t="shared" si="385"/>
        <v>5.142133080136418E-6</v>
      </c>
      <c r="BI237" s="13">
        <f t="shared" si="386"/>
        <v>8.3221275419092128E-7</v>
      </c>
      <c r="BJ237" s="14">
        <f t="shared" si="387"/>
        <v>0.27596111328608175</v>
      </c>
      <c r="BK237" s="14">
        <f t="shared" si="388"/>
        <v>0.31936180841876072</v>
      </c>
      <c r="BL237" s="14">
        <f t="shared" si="389"/>
        <v>0.37463693450459573</v>
      </c>
      <c r="BM237" s="14">
        <f t="shared" si="390"/>
        <v>0.28472067021435704</v>
      </c>
      <c r="BN237" s="14">
        <f t="shared" si="391"/>
        <v>0.71514587130172536</v>
      </c>
    </row>
    <row r="238" spans="1:66" x14ac:dyDescent="0.25">
      <c r="A238" t="s">
        <v>342</v>
      </c>
      <c r="B238" t="s">
        <v>343</v>
      </c>
      <c r="C238" t="s">
        <v>346</v>
      </c>
      <c r="D238" s="11">
        <v>44260</v>
      </c>
      <c r="E238" s="10">
        <f>VLOOKUP(A238,home!$A$2:$E$405,3,FALSE)</f>
        <v>1.1707000000000001</v>
      </c>
      <c r="F238" s="10">
        <f>VLOOKUP(B238,home!$B$2:$E$405,3,FALSE)</f>
        <v>0.62939999999999996</v>
      </c>
      <c r="G238" s="10">
        <f>VLOOKUP(C238,away!$B$2:$E$405,4,FALSE)</f>
        <v>0.71930000000000005</v>
      </c>
      <c r="H238" s="10">
        <f>VLOOKUP(A238,away!$A$2:$E$405,3,FALSE)</f>
        <v>0.85340000000000005</v>
      </c>
      <c r="I238" s="10">
        <f>VLOOKUP(C238,away!$B$2:$E$405,3,FALSE)</f>
        <v>0.74009999999999998</v>
      </c>
      <c r="J238" s="10">
        <f>VLOOKUP(B238,home!$B$2:$E$405,4,FALSE)</f>
        <v>1.2335</v>
      </c>
      <c r="K238" s="12">
        <f t="shared" si="336"/>
        <v>0.53000799059400006</v>
      </c>
      <c r="L238" s="12">
        <f t="shared" si="337"/>
        <v>0.77908025289000005</v>
      </c>
      <c r="M238" s="13">
        <f t="shared" si="338"/>
        <v>0.27006617876403449</v>
      </c>
      <c r="N238" s="13">
        <f t="shared" si="339"/>
        <v>0.14313723273412593</v>
      </c>
      <c r="O238" s="13">
        <f t="shared" si="340"/>
        <v>0.21040322684851995</v>
      </c>
      <c r="P238" s="13">
        <f t="shared" si="341"/>
        <v>0.11151539147647761</v>
      </c>
      <c r="Q238" s="13">
        <f t="shared" si="342"/>
        <v>3.7931938550299908E-2</v>
      </c>
      <c r="R238" s="13">
        <f t="shared" si="343"/>
        <v>8.1960499591008484E-2</v>
      </c>
      <c r="S238" s="13">
        <f t="shared" si="344"/>
        <v>1.1511699274104139E-2</v>
      </c>
      <c r="T238" s="13">
        <f t="shared" si="345"/>
        <v>2.955202427837559E-2</v>
      </c>
      <c r="U238" s="13">
        <f t="shared" si="346"/>
        <v>4.3439719696310768E-2</v>
      </c>
      <c r="V238" s="13">
        <f t="shared" si="347"/>
        <v>5.2815517580264565E-4</v>
      </c>
      <c r="W238" s="13">
        <f t="shared" si="348"/>
        <v>6.7014101767931804E-3</v>
      </c>
      <c r="X238" s="13">
        <f t="shared" si="349"/>
        <v>5.2209363352556512E-3</v>
      </c>
      <c r="Y238" s="13">
        <f t="shared" si="350"/>
        <v>2.033764200196781E-3</v>
      </c>
      <c r="Z238" s="13">
        <f t="shared" si="351"/>
        <v>2.1284602249451209E-2</v>
      </c>
      <c r="AA238" s="13">
        <f t="shared" si="352"/>
        <v>1.1281009268824169E-2</v>
      </c>
      <c r="AB238" s="13">
        <f t="shared" si="353"/>
        <v>2.9895125272208938E-3</v>
      </c>
      <c r="AC238" s="13">
        <f t="shared" si="354"/>
        <v>1.3630323745902218E-5</v>
      </c>
      <c r="AD238" s="13">
        <f t="shared" si="355"/>
        <v>8.8795023548708402E-4</v>
      </c>
      <c r="AE238" s="13">
        <f t="shared" si="356"/>
        <v>6.9178449401701249E-4</v>
      </c>
      <c r="AF238" s="13">
        <f t="shared" si="357"/>
        <v>2.6947781927207743E-4</v>
      </c>
      <c r="AG238" s="13">
        <f t="shared" si="358"/>
        <v>6.9981615862245268E-5</v>
      </c>
      <c r="AH238" s="13">
        <f t="shared" si="359"/>
        <v>4.1456033257913777E-3</v>
      </c>
      <c r="AI238" s="13">
        <f t="shared" si="360"/>
        <v>2.1972028885024917E-3</v>
      </c>
      <c r="AJ238" s="13">
        <f t="shared" si="361"/>
        <v>5.8226754393126919E-4</v>
      </c>
      <c r="AK238" s="13">
        <f t="shared" si="362"/>
        <v>1.0286881698237188E-4</v>
      </c>
      <c r="AL238" s="13">
        <f t="shared" si="363"/>
        <v>2.2512865482552421E-7</v>
      </c>
      <c r="AM238" s="13">
        <f t="shared" si="364"/>
        <v>9.4124144011595762E-5</v>
      </c>
      <c r="AN238" s="13">
        <f t="shared" si="365"/>
        <v>7.3330261919608809E-5</v>
      </c>
      <c r="AO238" s="13">
        <f t="shared" si="366"/>
        <v>2.8565079500409384E-5</v>
      </c>
      <c r="AP238" s="13">
        <f t="shared" si="367"/>
        <v>7.4181631203339661E-6</v>
      </c>
      <c r="AQ238" s="13">
        <f t="shared" si="368"/>
        <v>1.4448360999422643E-6</v>
      </c>
      <c r="AR238" s="13">
        <f t="shared" si="369"/>
        <v>6.4595153748783448E-4</v>
      </c>
      <c r="AS238" s="13">
        <f t="shared" si="370"/>
        <v>3.4235947640503205E-4</v>
      </c>
      <c r="AT238" s="13">
        <f t="shared" si="371"/>
        <v>9.0726629075122518E-5</v>
      </c>
      <c r="AU238" s="13">
        <f t="shared" si="372"/>
        <v>1.6028612789824288E-5</v>
      </c>
      <c r="AV238" s="13">
        <f t="shared" si="373"/>
        <v>2.1238232141860152E-6</v>
      </c>
      <c r="AW238" s="13">
        <f t="shared" si="374"/>
        <v>2.5822179123255672E-9</v>
      </c>
      <c r="AX238" s="13">
        <f t="shared" si="375"/>
        <v>8.3144247389943524E-6</v>
      </c>
      <c r="AY238" s="13">
        <f t="shared" si="376"/>
        <v>6.4776041282905926E-6</v>
      </c>
      <c r="AZ238" s="13">
        <f t="shared" si="377"/>
        <v>2.5232867311949716E-6</v>
      </c>
      <c r="BA238" s="13">
        <f t="shared" si="378"/>
        <v>6.5528095488445332E-7</v>
      </c>
      <c r="BB238" s="13">
        <f t="shared" si="379"/>
        <v>1.2762911301134513E-7</v>
      </c>
      <c r="BC238" s="13">
        <f t="shared" si="380"/>
        <v>1.9886664328201037E-8</v>
      </c>
      <c r="BD238" s="13">
        <f t="shared" si="381"/>
        <v>8.3874681196784381E-5</v>
      </c>
      <c r="BE238" s="13">
        <f t="shared" si="382"/>
        <v>4.4454251242820051E-5</v>
      </c>
      <c r="BF238" s="13">
        <f t="shared" si="383"/>
        <v>1.1780554187283943E-5</v>
      </c>
      <c r="BG238" s="13">
        <f t="shared" si="384"/>
        <v>2.0812626176286989E-6</v>
      </c>
      <c r="BH238" s="13">
        <f t="shared" si="385"/>
        <v>2.7577145446694885E-7</v>
      </c>
      <c r="BI238" s="13">
        <f t="shared" si="386"/>
        <v>2.9232214889042478E-8</v>
      </c>
      <c r="BJ238" s="14">
        <f t="shared" si="387"/>
        <v>0.22671950103666802</v>
      </c>
      <c r="BK238" s="14">
        <f t="shared" si="388"/>
        <v>0.39364175774694787</v>
      </c>
      <c r="BL238" s="14">
        <f t="shared" si="389"/>
        <v>0.35834159633897766</v>
      </c>
      <c r="BM238" s="14">
        <f t="shared" si="390"/>
        <v>0.14496651438566815</v>
      </c>
      <c r="BN238" s="14">
        <f t="shared" si="391"/>
        <v>0.85501446796446634</v>
      </c>
    </row>
    <row r="239" spans="1:66" x14ac:dyDescent="0.25">
      <c r="A239" t="s">
        <v>40</v>
      </c>
      <c r="B239" t="s">
        <v>234</v>
      </c>
      <c r="C239" t="s">
        <v>333</v>
      </c>
      <c r="D239" s="11">
        <v>44260</v>
      </c>
      <c r="E239" s="10">
        <f>VLOOKUP(A239,home!$A$2:$E$405,3,FALSE)</f>
        <v>1.4975000000000001</v>
      </c>
      <c r="F239" s="10">
        <f>VLOOKUP(B239,home!$B$2:$E$405,3,FALSE)</f>
        <v>0.91379999999999995</v>
      </c>
      <c r="G239" s="10">
        <f>VLOOKUP(C239,away!$B$2:$E$405,4,FALSE)</f>
        <v>1.3004</v>
      </c>
      <c r="H239" s="10">
        <f>VLOOKUP(A239,away!$A$2:$E$405,3,FALSE)</f>
        <v>1.175</v>
      </c>
      <c r="I239" s="10">
        <f>VLOOKUP(C239,away!$B$2:$E$405,3,FALSE)</f>
        <v>0.85109999999999997</v>
      </c>
      <c r="J239" s="10">
        <f>VLOOKUP(B239,home!$B$2:$E$405,4,FALSE)</f>
        <v>1.2542</v>
      </c>
      <c r="K239" s="12">
        <f t="shared" si="336"/>
        <v>1.7794875162000001</v>
      </c>
      <c r="L239" s="12">
        <f t="shared" si="337"/>
        <v>1.2542533034999999</v>
      </c>
      <c r="M239" s="13">
        <f t="shared" si="338"/>
        <v>4.8135235672049914E-2</v>
      </c>
      <c r="N239" s="13">
        <f t="shared" si="339"/>
        <v>8.565605096775776E-2</v>
      </c>
      <c r="O239" s="13">
        <f t="shared" si="340"/>
        <v>6.0373778356419654E-2</v>
      </c>
      <c r="P239" s="13">
        <f t="shared" si="341"/>
        <v>0.10743438489107454</v>
      </c>
      <c r="Q239" s="13">
        <f t="shared" si="342"/>
        <v>7.6211936692057961E-2</v>
      </c>
      <c r="R239" s="13">
        <f t="shared" si="343"/>
        <v>3.7862005474158071E-2</v>
      </c>
      <c r="S239" s="13">
        <f t="shared" si="344"/>
        <v>5.9946455521488078E-2</v>
      </c>
      <c r="T239" s="13">
        <f t="shared" si="345"/>
        <v>9.5589073362146559E-2</v>
      </c>
      <c r="U239" s="13">
        <f t="shared" si="346"/>
        <v>6.7374966079560353E-2</v>
      </c>
      <c r="V239" s="13">
        <f t="shared" si="347"/>
        <v>1.4866242035321072E-2</v>
      </c>
      <c r="W239" s="13">
        <f t="shared" si="348"/>
        <v>4.5206063309647285E-2</v>
      </c>
      <c r="X239" s="13">
        <f t="shared" si="349"/>
        <v>5.6699854244355245E-2</v>
      </c>
      <c r="Y239" s="13">
        <f t="shared" si="350"/>
        <v>3.5557989746975528E-2</v>
      </c>
      <c r="Z239" s="13">
        <f t="shared" si="351"/>
        <v>1.5829515147699293E-2</v>
      </c>
      <c r="AA239" s="13">
        <f t="shared" si="352"/>
        <v>2.8168424592829693E-2</v>
      </c>
      <c r="AB239" s="13">
        <f t="shared" si="353"/>
        <v>2.5062679956980763E-2</v>
      </c>
      <c r="AC239" s="13">
        <f t="shared" si="354"/>
        <v>2.0737739547855142E-3</v>
      </c>
      <c r="AD239" s="13">
        <f t="shared" si="355"/>
        <v>2.0110906329016055E-2</v>
      </c>
      <c r="AE239" s="13">
        <f t="shared" si="356"/>
        <v>2.5224170699547445E-2</v>
      </c>
      <c r="AF239" s="13">
        <f t="shared" si="357"/>
        <v>1.5818749713977644E-2</v>
      </c>
      <c r="AG239" s="13">
        <f t="shared" si="358"/>
        <v>6.6135730286653845E-3</v>
      </c>
      <c r="AH239" s="13">
        <f t="shared" si="359"/>
        <v>4.9635554167012808E-3</v>
      </c>
      <c r="AI239" s="13">
        <f t="shared" si="360"/>
        <v>8.8325848999868187E-3</v>
      </c>
      <c r="AJ239" s="13">
        <f t="shared" si="361"/>
        <v>7.8587372826515872E-3</v>
      </c>
      <c r="AK239" s="13">
        <f t="shared" si="362"/>
        <v>4.661508295858003E-3</v>
      </c>
      <c r="AL239" s="13">
        <f t="shared" si="363"/>
        <v>1.8514057415522722E-4</v>
      </c>
      <c r="AM239" s="13">
        <f t="shared" si="364"/>
        <v>7.1574213503903276E-3</v>
      </c>
      <c r="AN239" s="13">
        <f t="shared" si="365"/>
        <v>8.9772193732684993E-3</v>
      </c>
      <c r="AO239" s="13">
        <f t="shared" si="366"/>
        <v>5.6298535275831063E-3</v>
      </c>
      <c r="AP239" s="13">
        <f t="shared" si="367"/>
        <v>2.3537541283974151E-3</v>
      </c>
      <c r="AQ239" s="13">
        <f t="shared" si="368"/>
        <v>7.3805097279230501E-4</v>
      </c>
      <c r="AR239" s="13">
        <f t="shared" si="369"/>
        <v>1.2451111557005784E-3</v>
      </c>
      <c r="AS239" s="13">
        <f t="shared" si="370"/>
        <v>2.2156597578505341E-3</v>
      </c>
      <c r="AT239" s="13">
        <f t="shared" si="371"/>
        <v>1.9713694396208711E-3</v>
      </c>
      <c r="AU239" s="13">
        <f t="shared" si="372"/>
        <v>1.1693424358745097E-3</v>
      </c>
      <c r="AV239" s="13">
        <f t="shared" si="373"/>
        <v>5.2020756670039751E-4</v>
      </c>
      <c r="AW239" s="13">
        <f t="shared" si="374"/>
        <v>1.1478345808799857E-5</v>
      </c>
      <c r="AX239" s="13">
        <f t="shared" si="375"/>
        <v>2.1227569902004901E-3</v>
      </c>
      <c r="AY239" s="13">
        <f t="shared" si="376"/>
        <v>2.6624749674866817E-3</v>
      </c>
      <c r="AZ239" s="13">
        <f t="shared" si="377"/>
        <v>1.6697090117281125E-3</v>
      </c>
      <c r="BA239" s="13">
        <f t="shared" si="378"/>
        <v>6.9807934794790237E-4</v>
      </c>
      <c r="BB239" s="13">
        <f t="shared" si="379"/>
        <v>2.1889208206719556E-4</v>
      </c>
      <c r="BC239" s="13">
        <f t="shared" si="380"/>
        <v>5.4909223408554561E-5</v>
      </c>
      <c r="BD239" s="13">
        <f t="shared" si="381"/>
        <v>2.6028079671035914E-4</v>
      </c>
      <c r="BE239" s="13">
        <f t="shared" si="382"/>
        <v>4.6316642845267421E-4</v>
      </c>
      <c r="BF239" s="13">
        <f t="shared" si="383"/>
        <v>4.1209943867723725E-4</v>
      </c>
      <c r="BG239" s="13">
        <f t="shared" si="384"/>
        <v>2.4444193551972367E-4</v>
      </c>
      <c r="BH239" s="13">
        <f t="shared" si="385"/>
        <v>1.0874534317327845E-4</v>
      </c>
      <c r="BI239" s="13">
        <f t="shared" si="386"/>
        <v>3.8702196124346774E-5</v>
      </c>
      <c r="BJ239" s="14">
        <f t="shared" si="387"/>
        <v>0.49497148906941751</v>
      </c>
      <c r="BK239" s="14">
        <f t="shared" si="388"/>
        <v>0.23530370761636102</v>
      </c>
      <c r="BL239" s="14">
        <f t="shared" si="389"/>
        <v>0.2538073668495508</v>
      </c>
      <c r="BM239" s="14">
        <f t="shared" si="390"/>
        <v>0.58158769000783295</v>
      </c>
      <c r="BN239" s="14">
        <f t="shared" si="391"/>
        <v>0.41567339205351789</v>
      </c>
    </row>
    <row r="240" spans="1:66" x14ac:dyDescent="0.25">
      <c r="A240" t="s">
        <v>40</v>
      </c>
      <c r="B240" t="s">
        <v>334</v>
      </c>
      <c r="C240" t="s">
        <v>339</v>
      </c>
      <c r="D240" s="11">
        <v>44260</v>
      </c>
      <c r="E240" s="10">
        <f>VLOOKUP(A240,home!$A$2:$E$405,3,FALSE)</f>
        <v>1.4975000000000001</v>
      </c>
      <c r="F240" s="10">
        <f>VLOOKUP(B240,home!$B$2:$E$405,3,FALSE)</f>
        <v>0.80840000000000001</v>
      </c>
      <c r="G240" s="10">
        <f>VLOOKUP(C240,away!$B$2:$E$405,4,FALSE)</f>
        <v>0.84350000000000003</v>
      </c>
      <c r="H240" s="10">
        <f>VLOOKUP(A240,away!$A$2:$E$405,3,FALSE)</f>
        <v>1.175</v>
      </c>
      <c r="I240" s="10">
        <f>VLOOKUP(C240,away!$B$2:$E$405,3,FALSE)</f>
        <v>0.67190000000000005</v>
      </c>
      <c r="J240" s="10">
        <f>VLOOKUP(B240,home!$B$2:$E$405,4,FALSE)</f>
        <v>1.075</v>
      </c>
      <c r="K240" s="12">
        <f t="shared" si="336"/>
        <v>1.0211233865</v>
      </c>
      <c r="L240" s="12">
        <f t="shared" si="337"/>
        <v>0.84869368750000007</v>
      </c>
      <c r="M240" s="13">
        <f t="shared" si="338"/>
        <v>0.15415185761888678</v>
      </c>
      <c r="N240" s="13">
        <f t="shared" si="339"/>
        <v>0.15740806688706352</v>
      </c>
      <c r="O240" s="13">
        <f t="shared" si="340"/>
        <v>0.13082770847754799</v>
      </c>
      <c r="P240" s="13">
        <f t="shared" si="341"/>
        <v>0.13359123272862858</v>
      </c>
      <c r="Q240" s="13">
        <f t="shared" si="342"/>
        <v>8.0366529161068387E-2</v>
      </c>
      <c r="R240" s="13">
        <f t="shared" si="343"/>
        <v>5.5516325167492608E-2</v>
      </c>
      <c r="S240" s="13">
        <f t="shared" si="344"/>
        <v>2.8943240998881126E-2</v>
      </c>
      <c r="T240" s="13">
        <f t="shared" si="345"/>
        <v>6.8206565985283407E-2</v>
      </c>
      <c r="U240" s="13">
        <f t="shared" si="346"/>
        <v>5.6689017961065243E-2</v>
      </c>
      <c r="V240" s="13">
        <f t="shared" si="347"/>
        <v>2.7869799617131858E-3</v>
      </c>
      <c r="W240" s="13">
        <f t="shared" si="348"/>
        <v>2.7354714139400389E-2</v>
      </c>
      <c r="X240" s="13">
        <f t="shared" si="349"/>
        <v>2.3215773213476107E-2</v>
      </c>
      <c r="Y240" s="13">
        <f t="shared" si="350"/>
        <v>9.8515400883543817E-3</v>
      </c>
      <c r="Z240" s="13">
        <f t="shared" si="351"/>
        <v>1.570545157428279E-2</v>
      </c>
      <c r="AA240" s="13">
        <f t="shared" si="352"/>
        <v>1.60372038980434E-2</v>
      </c>
      <c r="AB240" s="13">
        <f t="shared" si="353"/>
        <v>8.1879819771805366E-3</v>
      </c>
      <c r="AC240" s="13">
        <f t="shared" si="354"/>
        <v>1.5095345525925163E-4</v>
      </c>
      <c r="AD240" s="13">
        <f t="shared" si="355"/>
        <v>6.9831345846909885E-3</v>
      </c>
      <c r="AE240" s="13">
        <f t="shared" si="356"/>
        <v>5.9265422409901765E-3</v>
      </c>
      <c r="AF240" s="13">
        <f t="shared" si="357"/>
        <v>2.5149094943152333E-3</v>
      </c>
      <c r="AG240" s="13">
        <f t="shared" si="358"/>
        <v>7.1146260415305197E-4</v>
      </c>
      <c r="AH240" s="13">
        <f t="shared" si="359"/>
        <v>3.3322794026076851E-3</v>
      </c>
      <c r="AI240" s="13">
        <f t="shared" si="360"/>
        <v>3.4026684283549567E-3</v>
      </c>
      <c r="AJ240" s="13">
        <f t="shared" si="361"/>
        <v>1.7372721543492226E-3</v>
      </c>
      <c r="AK240" s="13">
        <f t="shared" si="362"/>
        <v>5.9132307517374303E-4</v>
      </c>
      <c r="AL240" s="13">
        <f t="shared" si="363"/>
        <v>5.2327772066390099E-6</v>
      </c>
      <c r="AM240" s="13">
        <f t="shared" si="364"/>
        <v>1.4261284071009873E-3</v>
      </c>
      <c r="AN240" s="13">
        <f t="shared" si="365"/>
        <v>1.210346176671038E-3</v>
      </c>
      <c r="AO240" s="13">
        <f t="shared" si="366"/>
        <v>5.1360657991523487E-4</v>
      </c>
      <c r="AP240" s="13">
        <f t="shared" si="367"/>
        <v>1.4529822074417473E-4</v>
      </c>
      <c r="AQ240" s="13">
        <f t="shared" si="368"/>
        <v>3.0828420687640665E-5</v>
      </c>
      <c r="AR240" s="13">
        <f t="shared" si="369"/>
        <v>5.6561689879588289E-4</v>
      </c>
      <c r="AS240" s="13">
        <f t="shared" si="370"/>
        <v>5.775646431600798E-4</v>
      </c>
      <c r="AT240" s="13">
        <f t="shared" si="371"/>
        <v>2.9488238217314225E-4</v>
      </c>
      <c r="AU240" s="13">
        <f t="shared" si="372"/>
        <v>1.0037043223460877E-4</v>
      </c>
      <c r="AV240" s="13">
        <f t="shared" si="373"/>
        <v>2.5622648916968113E-5</v>
      </c>
      <c r="AW240" s="13">
        <f t="shared" si="374"/>
        <v>1.2596762418189598E-7</v>
      </c>
      <c r="AX240" s="13">
        <f t="shared" si="375"/>
        <v>2.427088447738017E-4</v>
      </c>
      <c r="AY240" s="13">
        <f t="shared" si="376"/>
        <v>2.0598546445994286E-4</v>
      </c>
      <c r="AZ240" s="13">
        <f t="shared" si="377"/>
        <v>8.7409281701954558E-5</v>
      </c>
      <c r="BA240" s="13">
        <f t="shared" si="378"/>
        <v>2.4727901869786035E-5</v>
      </c>
      <c r="BB240" s="13">
        <f t="shared" si="379"/>
        <v>5.246603555501713E-6</v>
      </c>
      <c r="BC240" s="13">
        <f t="shared" si="380"/>
        <v>8.9055186367387228E-7</v>
      </c>
      <c r="BD240" s="13">
        <f t="shared" si="381"/>
        <v>8.0005915258565339E-5</v>
      </c>
      <c r="BE240" s="13">
        <f t="shared" si="382"/>
        <v>8.1695911128858284E-5</v>
      </c>
      <c r="BF240" s="13">
        <f t="shared" si="383"/>
        <v>4.1710802717551391E-5</v>
      </c>
      <c r="BG240" s="13">
        <f t="shared" si="384"/>
        <v>1.4197292041526495E-5</v>
      </c>
      <c r="BH240" s="13">
        <f t="shared" si="385"/>
        <v>3.6242967321432576E-6</v>
      </c>
      <c r="BI240" s="13">
        <f t="shared" si="386"/>
        <v>7.4017083056140167E-7</v>
      </c>
      <c r="BJ240" s="14">
        <f t="shared" si="387"/>
        <v>0.38643241485213931</v>
      </c>
      <c r="BK240" s="14">
        <f t="shared" si="388"/>
        <v>0.31983548300503545</v>
      </c>
      <c r="BL240" s="14">
        <f t="shared" si="389"/>
        <v>0.27810781193580514</v>
      </c>
      <c r="BM240" s="14">
        <f t="shared" si="390"/>
        <v>0.28801358182973907</v>
      </c>
      <c r="BN240" s="14">
        <f t="shared" si="391"/>
        <v>0.71186172004068782</v>
      </c>
    </row>
    <row r="241" spans="1:66" x14ac:dyDescent="0.25">
      <c r="A241" t="s">
        <v>40</v>
      </c>
      <c r="B241" t="s">
        <v>318</v>
      </c>
      <c r="C241" t="s">
        <v>237</v>
      </c>
      <c r="D241" s="11">
        <v>44260</v>
      </c>
      <c r="E241" s="10">
        <f>VLOOKUP(A241,home!$A$2:$E$405,3,FALSE)</f>
        <v>1.4975000000000001</v>
      </c>
      <c r="F241" s="10">
        <f>VLOOKUP(B241,home!$B$2:$E$405,3,FALSE)</f>
        <v>0.87870000000000004</v>
      </c>
      <c r="G241" s="10">
        <f>VLOOKUP(C241,away!$B$2:$E$405,4,FALSE)</f>
        <v>0.94899999999999995</v>
      </c>
      <c r="H241" s="10">
        <f>VLOOKUP(A241,away!$A$2:$E$405,3,FALSE)</f>
        <v>1.175</v>
      </c>
      <c r="I241" s="10">
        <f>VLOOKUP(C241,away!$B$2:$E$405,3,FALSE)</f>
        <v>0.67190000000000005</v>
      </c>
      <c r="J241" s="10">
        <f>VLOOKUP(B241,home!$B$2:$E$405,4,FALSE)</f>
        <v>0.94059999999999999</v>
      </c>
      <c r="K241" s="12">
        <f t="shared" si="336"/>
        <v>1.2487447342500002</v>
      </c>
      <c r="L241" s="12">
        <f t="shared" si="337"/>
        <v>0.74258723950000005</v>
      </c>
      <c r="M241" s="13">
        <f t="shared" si="338"/>
        <v>0.13651347193263788</v>
      </c>
      <c r="N241" s="13">
        <f t="shared" si="339"/>
        <v>0.17047047923006672</v>
      </c>
      <c r="O241" s="13">
        <f t="shared" si="340"/>
        <v>0.1013731622770183</v>
      </c>
      <c r="P241" s="13">
        <f t="shared" si="341"/>
        <v>0.12658920258769735</v>
      </c>
      <c r="Q241" s="13">
        <f t="shared" si="342"/>
        <v>0.10643705664180994</v>
      </c>
      <c r="R241" s="13">
        <f t="shared" si="343"/>
        <v>3.7639208367338271E-2</v>
      </c>
      <c r="S241" s="13">
        <f t="shared" si="344"/>
        <v>2.9346602179483938E-2</v>
      </c>
      <c r="T241" s="13">
        <f t="shared" si="345"/>
        <v>7.9038800072146795E-2</v>
      </c>
      <c r="U241" s="13">
        <f t="shared" si="346"/>
        <v>4.700176325005221E-2</v>
      </c>
      <c r="V241" s="13">
        <f t="shared" si="347"/>
        <v>3.0236844564097841E-3</v>
      </c>
      <c r="W241" s="13">
        <f t="shared" si="348"/>
        <v>4.430423800350973E-2</v>
      </c>
      <c r="X241" s="13">
        <f t="shared" si="349"/>
        <v>3.2899761797177282E-2</v>
      </c>
      <c r="Y241" s="13">
        <f t="shared" si="350"/>
        <v>1.2215471646586717E-2</v>
      </c>
      <c r="Z241" s="13">
        <f t="shared" si="351"/>
        <v>9.3167986128223444E-3</v>
      </c>
      <c r="AA241" s="13">
        <f t="shared" si="352"/>
        <v>1.1634303207829608E-2</v>
      </c>
      <c r="AB241" s="13">
        <f t="shared" si="353"/>
        <v>7.2641374337225548E-3</v>
      </c>
      <c r="AC241" s="13">
        <f t="shared" si="354"/>
        <v>1.7524177229308734E-4</v>
      </c>
      <c r="AD241" s="13">
        <f t="shared" si="355"/>
        <v>1.3831170977960376E-2</v>
      </c>
      <c r="AE241" s="13">
        <f t="shared" si="356"/>
        <v>1.0270851075576112E-2</v>
      </c>
      <c r="AF241" s="13">
        <f t="shared" si="357"/>
        <v>3.8135014737638345E-3</v>
      </c>
      <c r="AG241" s="13">
        <f t="shared" si="358"/>
        <v>9.4395251074382274E-4</v>
      </c>
      <c r="AH241" s="13">
        <f t="shared" si="359"/>
        <v>1.7296339407182934E-3</v>
      </c>
      <c r="AI241" s="13">
        <f t="shared" si="360"/>
        <v>2.1598712756520457E-3</v>
      </c>
      <c r="AJ241" s="13">
        <f t="shared" si="361"/>
        <v>1.3485639410641616E-3</v>
      </c>
      <c r="AK241" s="13">
        <f t="shared" si="362"/>
        <v>5.6133737340109983E-4</v>
      </c>
      <c r="AL241" s="13">
        <f t="shared" si="363"/>
        <v>6.5000811716467793E-6</v>
      </c>
      <c r="AM241" s="13">
        <f t="shared" si="364"/>
        <v>3.4543203854478875E-3</v>
      </c>
      <c r="AN241" s="13">
        <f t="shared" si="365"/>
        <v>2.5651342393783229E-3</v>
      </c>
      <c r="AO241" s="13">
        <f t="shared" si="366"/>
        <v>9.5241797688344035E-4</v>
      </c>
      <c r="AP241" s="13">
        <f t="shared" si="367"/>
        <v>2.3575114543468296E-4</v>
      </c>
      <c r="AQ241" s="13">
        <f t="shared" si="368"/>
        <v>4.3766448074326056E-5</v>
      </c>
      <c r="AR241" s="13">
        <f t="shared" si="369"/>
        <v>2.56880818676701E-4</v>
      </c>
      <c r="AS241" s="13">
        <f t="shared" si="370"/>
        <v>3.2077856965235943E-4</v>
      </c>
      <c r="AT241" s="13">
        <f t="shared" si="371"/>
        <v>2.0028527485681539E-4</v>
      </c>
      <c r="AU241" s="13">
        <f t="shared" si="372"/>
        <v>8.3368394108420735E-5</v>
      </c>
      <c r="AV241" s="13">
        <f t="shared" si="373"/>
        <v>2.6026460786442278E-5</v>
      </c>
      <c r="AW241" s="13">
        <f t="shared" si="374"/>
        <v>1.6743160148409259E-7</v>
      </c>
      <c r="AX241" s="13">
        <f t="shared" si="375"/>
        <v>7.1892739862341277E-4</v>
      </c>
      <c r="AY241" s="13">
        <f t="shared" si="376"/>
        <v>5.338663123446763E-4</v>
      </c>
      <c r="AZ241" s="13">
        <f t="shared" si="377"/>
        <v>1.9822115557303893E-4</v>
      </c>
      <c r="BA241" s="13">
        <f t="shared" si="378"/>
        <v>4.9065500242494345E-5</v>
      </c>
      <c r="BB241" s="13">
        <f t="shared" si="379"/>
        <v>9.1088535949401144E-6</v>
      </c>
      <c r="BC241" s="13">
        <f t="shared" si="380"/>
        <v>1.3528236892152468E-6</v>
      </c>
      <c r="BD241" s="13">
        <f t="shared" si="381"/>
        <v>3.1792736336938556E-5</v>
      </c>
      <c r="BE241" s="13">
        <f t="shared" si="382"/>
        <v>3.9701012088150655E-5</v>
      </c>
      <c r="BF241" s="13">
        <f t="shared" si="383"/>
        <v>2.478821489473687E-5</v>
      </c>
      <c r="BG241" s="13">
        <f t="shared" si="384"/>
        <v>1.0318050940420031E-5</v>
      </c>
      <c r="BH241" s="13">
        <f t="shared" si="385"/>
        <v>3.2211529448931934E-6</v>
      </c>
      <c r="BI241" s="13">
        <f t="shared" si="386"/>
        <v>8.0447955562985078E-7</v>
      </c>
      <c r="BJ241" s="14">
        <f t="shared" si="387"/>
        <v>0.48298721566862785</v>
      </c>
      <c r="BK241" s="14">
        <f t="shared" si="388"/>
        <v>0.29618856932203835</v>
      </c>
      <c r="BL241" s="14">
        <f t="shared" si="389"/>
        <v>0.21170994623163805</v>
      </c>
      <c r="BM241" s="14">
        <f t="shared" si="390"/>
        <v>0.32064624991781487</v>
      </c>
      <c r="BN241" s="14">
        <f t="shared" si="391"/>
        <v>0.67902258103656843</v>
      </c>
    </row>
    <row r="242" spans="1:66" x14ac:dyDescent="0.25">
      <c r="A242" t="s">
        <v>40</v>
      </c>
      <c r="B242" t="s">
        <v>332</v>
      </c>
      <c r="C242" t="s">
        <v>335</v>
      </c>
      <c r="D242" s="11">
        <v>44260</v>
      </c>
      <c r="E242" s="10">
        <f>VLOOKUP(A242,home!$A$2:$E$405,3,FALSE)</f>
        <v>1.4975000000000001</v>
      </c>
      <c r="F242" s="10">
        <f>VLOOKUP(B242,home!$B$2:$E$405,3,FALSE)</f>
        <v>1.1597999999999999</v>
      </c>
      <c r="G242" s="10">
        <f>VLOOKUP(C242,away!$B$2:$E$405,4,FALSE)</f>
        <v>1.2653000000000001</v>
      </c>
      <c r="H242" s="10">
        <f>VLOOKUP(A242,away!$A$2:$E$405,3,FALSE)</f>
        <v>1.175</v>
      </c>
      <c r="I242" s="10">
        <f>VLOOKUP(C242,away!$B$2:$E$405,3,FALSE)</f>
        <v>1.0302</v>
      </c>
      <c r="J242" s="10">
        <f>VLOOKUP(B242,home!$B$2:$E$405,4,FALSE)</f>
        <v>1.0302</v>
      </c>
      <c r="K242" s="12">
        <f t="shared" si="336"/>
        <v>2.1975736726499999</v>
      </c>
      <c r="L242" s="12">
        <f t="shared" si="337"/>
        <v>1.2470416470000001</v>
      </c>
      <c r="M242" s="13">
        <f t="shared" si="338"/>
        <v>3.1917037538556847E-2</v>
      </c>
      <c r="N242" s="13">
        <f t="shared" si="339"/>
        <v>7.0140041403714298E-2</v>
      </c>
      <c r="O242" s="13">
        <f t="shared" si="340"/>
        <v>3.9801875059442757E-2</v>
      </c>
      <c r="P242" s="13">
        <f t="shared" si="341"/>
        <v>8.7467552752736058E-2</v>
      </c>
      <c r="Q242" s="13">
        <f t="shared" si="342"/>
        <v>7.7068954193691752E-2</v>
      </c>
      <c r="R242" s="13">
        <f t="shared" si="343"/>
        <v>2.4817297913907865E-2</v>
      </c>
      <c r="S242" s="13">
        <f t="shared" si="344"/>
        <v>5.9925461247073132E-2</v>
      </c>
      <c r="T242" s="13">
        <f t="shared" si="345"/>
        <v>9.6108195570268923E-2</v>
      </c>
      <c r="U242" s="13">
        <f t="shared" si="346"/>
        <v>5.4537840521915688E-2</v>
      </c>
      <c r="V242" s="13">
        <f t="shared" si="347"/>
        <v>1.8247075846519845E-2</v>
      </c>
      <c r="W242" s="13">
        <f t="shared" si="348"/>
        <v>5.6454901571575268E-2</v>
      </c>
      <c r="X242" s="13">
        <f t="shared" si="349"/>
        <v>7.0401613437040114E-2</v>
      </c>
      <c r="Y242" s="13">
        <f t="shared" si="350"/>
        <v>4.3896871985991917E-2</v>
      </c>
      <c r="Z242" s="13">
        <f t="shared" si="351"/>
        <v>1.0316068021549777E-2</v>
      </c>
      <c r="AA242" s="13">
        <f t="shared" si="352"/>
        <v>2.2670319489424363E-2</v>
      </c>
      <c r="AB242" s="13">
        <f t="shared" si="353"/>
        <v>2.4909848630261588E-2</v>
      </c>
      <c r="AC242" s="13">
        <f t="shared" si="354"/>
        <v>3.1253430617984917E-3</v>
      </c>
      <c r="AD242" s="13">
        <f t="shared" si="355"/>
        <v>3.1015951346435221E-2</v>
      </c>
      <c r="AE242" s="13">
        <f t="shared" si="356"/>
        <v>3.8678183050330446E-2</v>
      </c>
      <c r="AF242" s="13">
        <f t="shared" si="357"/>
        <v>2.4116652547025785E-2</v>
      </c>
      <c r="AG242" s="13">
        <f t="shared" si="358"/>
        <v>1.0024823370789927E-2</v>
      </c>
      <c r="AH242" s="13">
        <f t="shared" si="359"/>
        <v>3.2161416140393676E-3</v>
      </c>
      <c r="AI242" s="13">
        <f t="shared" si="360"/>
        <v>7.0677081385269918E-3</v>
      </c>
      <c r="AJ242" s="13">
        <f t="shared" si="361"/>
        <v>7.7659046656005292E-3</v>
      </c>
      <c r="AK242" s="13">
        <f t="shared" si="362"/>
        <v>5.6887158791445085E-3</v>
      </c>
      <c r="AL242" s="13">
        <f t="shared" si="363"/>
        <v>3.4259584248446843E-4</v>
      </c>
      <c r="AM242" s="13">
        <f t="shared" si="364"/>
        <v>1.3631967622223877E-2</v>
      </c>
      <c r="AN242" s="13">
        <f t="shared" si="365"/>
        <v>1.6999631355468739E-2</v>
      </c>
      <c r="AO242" s="13">
        <f t="shared" si="366"/>
        <v>1.0599624141958289E-2</v>
      </c>
      <c r="AP242" s="13">
        <f t="shared" si="367"/>
        <v>4.406057582522876E-3</v>
      </c>
      <c r="AQ242" s="13">
        <f t="shared" si="368"/>
        <v>1.373634326121542E-3</v>
      </c>
      <c r="AR242" s="13">
        <f t="shared" si="369"/>
        <v>8.0213250707137794E-4</v>
      </c>
      <c r="AS242" s="13">
        <f t="shared" si="370"/>
        <v>1.7627452795168001E-3</v>
      </c>
      <c r="AT242" s="13">
        <f t="shared" si="371"/>
        <v>1.936881308927093E-3</v>
      </c>
      <c r="AU242" s="13">
        <f t="shared" si="372"/>
        <v>1.4188131238486836E-3</v>
      </c>
      <c r="AV242" s="13">
        <f t="shared" si="373"/>
        <v>7.7948659184504251E-4</v>
      </c>
      <c r="AW242" s="13">
        <f t="shared" si="374"/>
        <v>2.6079783919985223E-5</v>
      </c>
      <c r="AX242" s="13">
        <f t="shared" si="375"/>
        <v>4.9928755255027315E-3</v>
      </c>
      <c r="AY242" s="13">
        <f t="shared" si="376"/>
        <v>6.2263237185889173E-3</v>
      </c>
      <c r="AZ242" s="13">
        <f t="shared" si="377"/>
        <v>3.8822424923921441E-3</v>
      </c>
      <c r="BA242" s="13">
        <f t="shared" si="378"/>
        <v>1.613772690588695E-3</v>
      </c>
      <c r="BB242" s="13">
        <f t="shared" si="379"/>
        <v>5.0311043848883712E-4</v>
      </c>
      <c r="BC242" s="13">
        <f t="shared" si="380"/>
        <v>1.2547993396720228E-4</v>
      </c>
      <c r="BD242" s="13">
        <f t="shared" si="381"/>
        <v>1.6671544045508856E-4</v>
      </c>
      <c r="BE242" s="13">
        <f t="shared" si="382"/>
        <v>3.6636946276835138E-4</v>
      </c>
      <c r="BF242" s="13">
        <f t="shared" si="383"/>
        <v>4.0256194292132675E-4</v>
      </c>
      <c r="BG242" s="13">
        <f t="shared" si="384"/>
        <v>2.9488650912491324E-4</v>
      </c>
      <c r="BH242" s="13">
        <f t="shared" si="385"/>
        <v>1.6200870721814328E-4</v>
      </c>
      <c r="BI242" s="13">
        <f t="shared" si="386"/>
        <v>7.1205213944530759E-5</v>
      </c>
      <c r="BJ242" s="14">
        <f t="shared" si="387"/>
        <v>0.58226090830468746</v>
      </c>
      <c r="BK242" s="14">
        <f t="shared" si="388"/>
        <v>0.20725139000775777</v>
      </c>
      <c r="BL242" s="14">
        <f t="shared" si="389"/>
        <v>0.19863945799990498</v>
      </c>
      <c r="BM242" s="14">
        <f t="shared" si="390"/>
        <v>0.66105482153718165</v>
      </c>
      <c r="BN242" s="14">
        <f t="shared" si="391"/>
        <v>0.33121275886204954</v>
      </c>
    </row>
    <row r="243" spans="1:66" x14ac:dyDescent="0.25">
      <c r="A243" t="s">
        <v>40</v>
      </c>
      <c r="B243" t="s">
        <v>236</v>
      </c>
      <c r="C243" t="s">
        <v>235</v>
      </c>
      <c r="D243" s="11">
        <v>44260</v>
      </c>
      <c r="E243" s="10">
        <f>VLOOKUP(A243,home!$A$2:$E$405,3,FALSE)</f>
        <v>1.4975000000000001</v>
      </c>
      <c r="F243" s="10">
        <f>VLOOKUP(B243,home!$B$2:$E$405,3,FALSE)</f>
        <v>1.1597999999999999</v>
      </c>
      <c r="G243" s="10">
        <f>VLOOKUP(C243,away!$B$2:$E$405,4,FALSE)</f>
        <v>0.94899999999999995</v>
      </c>
      <c r="H243" s="10">
        <f>VLOOKUP(A243,away!$A$2:$E$405,3,FALSE)</f>
        <v>1.175</v>
      </c>
      <c r="I243" s="10">
        <f>VLOOKUP(C243,away!$B$2:$E$405,3,FALSE)</f>
        <v>1.4782</v>
      </c>
      <c r="J243" s="10">
        <f>VLOOKUP(B243,home!$B$2:$E$405,4,FALSE)</f>
        <v>0.85109999999999997</v>
      </c>
      <c r="K243" s="12">
        <f t="shared" si="336"/>
        <v>1.6482236744999998</v>
      </c>
      <c r="L243" s="12">
        <f t="shared" si="337"/>
        <v>1.4782628234999999</v>
      </c>
      <c r="M243" s="13">
        <f t="shared" si="338"/>
        <v>4.3871669978606462E-2</v>
      </c>
      <c r="N243" s="13">
        <f t="shared" si="339"/>
        <v>7.2310325098590061E-2</v>
      </c>
      <c r="O243" s="13">
        <f t="shared" si="340"/>
        <v>6.4853858734234965E-2</v>
      </c>
      <c r="P243" s="13">
        <f t="shared" si="341"/>
        <v>0.10689366534844465</v>
      </c>
      <c r="Q243" s="13">
        <f t="shared" si="342"/>
        <v>5.9591794869143858E-2</v>
      </c>
      <c r="R243" s="13">
        <f t="shared" si="343"/>
        <v>4.7935524163670168E-2</v>
      </c>
      <c r="S243" s="13">
        <f t="shared" si="344"/>
        <v>6.5111811889068574E-2</v>
      </c>
      <c r="T243" s="13">
        <f t="shared" si="345"/>
        <v>8.8092334940693406E-2</v>
      </c>
      <c r="U243" s="13">
        <f t="shared" si="346"/>
        <v>7.9008465776127967E-2</v>
      </c>
      <c r="V243" s="13">
        <f t="shared" si="347"/>
        <v>1.762727071351251E-2</v>
      </c>
      <c r="W243" s="13">
        <f t="shared" si="348"/>
        <v>3.2740202369756839E-2</v>
      </c>
      <c r="X243" s="13">
        <f t="shared" si="349"/>
        <v>4.8398623997078137E-2</v>
      </c>
      <c r="Y243" s="13">
        <f t="shared" si="350"/>
        <v>3.5772943281717796E-2</v>
      </c>
      <c r="Z243" s="13">
        <f t="shared" si="351"/>
        <v>2.3620434432046523E-2</v>
      </c>
      <c r="AA243" s="13">
        <f t="shared" si="352"/>
        <v>3.8931759232874036E-2</v>
      </c>
      <c r="AB243" s="13">
        <f t="shared" si="353"/>
        <v>3.208412362877848E-2</v>
      </c>
      <c r="AC243" s="13">
        <f t="shared" si="354"/>
        <v>2.6843113927157826E-3</v>
      </c>
      <c r="AD243" s="13">
        <f t="shared" si="355"/>
        <v>1.3490794163438555E-2</v>
      </c>
      <c r="AE243" s="13">
        <f t="shared" si="356"/>
        <v>1.9942939471301997E-2</v>
      </c>
      <c r="AF243" s="13">
        <f t="shared" si="357"/>
        <v>1.4740453005868246E-2</v>
      </c>
      <c r="AG243" s="13">
        <f t="shared" si="358"/>
        <v>7.2634212267079553E-3</v>
      </c>
      <c r="AH243" s="13">
        <f t="shared" si="359"/>
        <v>8.7293025239534236E-3</v>
      </c>
      <c r="AI243" s="13">
        <f t="shared" si="360"/>
        <v>1.4387843081852633E-2</v>
      </c>
      <c r="AJ243" s="13">
        <f t="shared" si="361"/>
        <v>1.1857191796250277E-2</v>
      </c>
      <c r="AK243" s="13">
        <f t="shared" si="362"/>
        <v>6.5144347438889621E-3</v>
      </c>
      <c r="AL243" s="13">
        <f t="shared" si="363"/>
        <v>2.616138239952111E-4</v>
      </c>
      <c r="AM243" s="13">
        <f t="shared" si="364"/>
        <v>4.4471692655971692E-3</v>
      </c>
      <c r="AN243" s="13">
        <f t="shared" si="365"/>
        <v>6.5740849951440921E-3</v>
      </c>
      <c r="AO243" s="13">
        <f t="shared" si="366"/>
        <v>4.8591127234253462E-3</v>
      </c>
      <c r="AP243" s="13">
        <f t="shared" si="367"/>
        <v>2.3943485647451765E-3</v>
      </c>
      <c r="AQ243" s="13">
        <f t="shared" si="368"/>
        <v>8.8486911744084388E-4</v>
      </c>
      <c r="AR243" s="13">
        <f t="shared" si="369"/>
        <v>2.5808406792490138E-3</v>
      </c>
      <c r="AS243" s="13">
        <f t="shared" si="370"/>
        <v>4.2538027076508842E-3</v>
      </c>
      <c r="AT243" s="13">
        <f t="shared" si="371"/>
        <v>3.5056091647011956E-3</v>
      </c>
      <c r="AU243" s="13">
        <f t="shared" si="372"/>
        <v>1.92600933960156E-3</v>
      </c>
      <c r="AV243" s="13">
        <f t="shared" si="373"/>
        <v>7.9362354770985027E-4</v>
      </c>
      <c r="AW243" s="13">
        <f t="shared" si="374"/>
        <v>1.7706225507199495E-5</v>
      </c>
      <c r="AX243" s="13">
        <f t="shared" si="375"/>
        <v>1.2216549446776737E-3</v>
      </c>
      <c r="AY243" s="13">
        <f t="shared" si="376"/>
        <v>1.805927087861954E-3</v>
      </c>
      <c r="AZ243" s="13">
        <f t="shared" si="377"/>
        <v>1.3348174379689726E-3</v>
      </c>
      <c r="BA243" s="13">
        <f t="shared" si="378"/>
        <v>6.5773699823635015E-4</v>
      </c>
      <c r="BB243" s="13">
        <f t="shared" si="379"/>
        <v>2.4307703803332024E-4</v>
      </c>
      <c r="BC243" s="13">
        <f t="shared" si="380"/>
        <v>7.1866349714230603E-5</v>
      </c>
      <c r="BD243" s="13">
        <f t="shared" si="381"/>
        <v>6.3586013825171761E-4</v>
      </c>
      <c r="BE243" s="13">
        <f t="shared" si="382"/>
        <v>1.0480397335373239E-3</v>
      </c>
      <c r="BF243" s="13">
        <f t="shared" si="383"/>
        <v>8.637019503164446E-4</v>
      </c>
      <c r="BG243" s="13">
        <f t="shared" si="384"/>
        <v>4.7452466740779557E-4</v>
      </c>
      <c r="BH243" s="13">
        <f t="shared" si="385"/>
        <v>1.9553069773894176E-4</v>
      </c>
      <c r="BI243" s="13">
        <f t="shared" si="386"/>
        <v>6.4455665020965479E-5</v>
      </c>
      <c r="BJ243" s="14">
        <f t="shared" si="387"/>
        <v>0.41683849694714215</v>
      </c>
      <c r="BK243" s="14">
        <f t="shared" si="388"/>
        <v>0.23825627023420509</v>
      </c>
      <c r="BL243" s="14">
        <f t="shared" si="389"/>
        <v>0.32064450197281663</v>
      </c>
      <c r="BM243" s="14">
        <f t="shared" si="390"/>
        <v>0.60211464453116514</v>
      </c>
      <c r="BN243" s="14">
        <f t="shared" si="391"/>
        <v>0.39545683819269017</v>
      </c>
    </row>
    <row r="244" spans="1:66" x14ac:dyDescent="0.25">
      <c r="A244" t="s">
        <v>69</v>
      </c>
      <c r="B244" t="s">
        <v>79</v>
      </c>
      <c r="C244" t="s">
        <v>78</v>
      </c>
      <c r="D244" t="s">
        <v>493</v>
      </c>
      <c r="E244" s="10">
        <f>VLOOKUP(A244,home!$A$2:$E$405,3,FALSE)</f>
        <v>1.3382000000000001</v>
      </c>
      <c r="F244" s="10">
        <f>VLOOKUP(B244,home!$B$2:$E$405,3,FALSE)</f>
        <v>1.0275000000000001</v>
      </c>
      <c r="G244" s="10">
        <f>VLOOKUP(C244,away!$B$2:$E$405,4,FALSE)</f>
        <v>0.74729999999999996</v>
      </c>
      <c r="H244" s="10">
        <f>VLOOKUP(A244,away!$A$2:$E$405,3,FALSE)</f>
        <v>1.3237000000000001</v>
      </c>
      <c r="I244" s="10">
        <f>VLOOKUP(C244,away!$B$2:$E$405,3,FALSE)</f>
        <v>1.3775999999999999</v>
      </c>
      <c r="J244" s="10">
        <f>VLOOKUP(B244,home!$B$2:$E$405,4,FALSE)</f>
        <v>0.99150000000000005</v>
      </c>
      <c r="K244" s="12">
        <f t="shared" si="336"/>
        <v>1.02753787365</v>
      </c>
      <c r="L244" s="12">
        <f t="shared" si="337"/>
        <v>1.8080291224800003</v>
      </c>
      <c r="M244" s="13">
        <f t="shared" si="338"/>
        <v>5.8685242093732756E-2</v>
      </c>
      <c r="N244" s="13">
        <f t="shared" si="339"/>
        <v>6.0301308875629629E-2</v>
      </c>
      <c r="O244" s="13">
        <f t="shared" si="340"/>
        <v>0.106104626765258</v>
      </c>
      <c r="P244" s="13">
        <f t="shared" si="341"/>
        <v>0.10902652257080009</v>
      </c>
      <c r="Q244" s="13">
        <f t="shared" si="342"/>
        <v>3.0980939350188173E-2</v>
      </c>
      <c r="R244" s="13">
        <f t="shared" si="343"/>
        <v>9.5920127610728725E-2</v>
      </c>
      <c r="S244" s="13">
        <f t="shared" si="344"/>
        <v>5.0637869930294725E-2</v>
      </c>
      <c r="T244" s="13">
        <f t="shared" si="345"/>
        <v>5.6014440586926825E-2</v>
      </c>
      <c r="U244" s="13">
        <f t="shared" si="346"/>
        <v>9.8561563965364848E-2</v>
      </c>
      <c r="V244" s="13">
        <f t="shared" si="347"/>
        <v>1.0452885165981512E-2</v>
      </c>
      <c r="W244" s="13">
        <f t="shared" si="348"/>
        <v>1.0611362847857322E-2</v>
      </c>
      <c r="X244" s="13">
        <f t="shared" si="349"/>
        <v>1.918565305812835E-2</v>
      </c>
      <c r="Y244" s="13">
        <f t="shared" si="350"/>
        <v>1.7344109731446775E-2</v>
      </c>
      <c r="Z244" s="13">
        <f t="shared" si="351"/>
        <v>5.7808794717398485E-2</v>
      </c>
      <c r="AA244" s="13">
        <f t="shared" si="352"/>
        <v>5.9400726002184996E-2</v>
      </c>
      <c r="AB244" s="13">
        <f t="shared" si="353"/>
        <v>3.0518247844775716E-2</v>
      </c>
      <c r="AC244" s="13">
        <f t="shared" si="354"/>
        <v>1.2137226496597481E-3</v>
      </c>
      <c r="AD244" s="13">
        <f t="shared" si="355"/>
        <v>2.7258943043039809E-3</v>
      </c>
      <c r="AE244" s="13">
        <f t="shared" si="356"/>
        <v>4.9284962869839567E-3</v>
      </c>
      <c r="AF244" s="13">
        <f t="shared" si="357"/>
        <v>4.4554324084507728E-3</v>
      </c>
      <c r="AG244" s="13">
        <f t="shared" si="358"/>
        <v>2.6851838492400679E-3</v>
      </c>
      <c r="AH244" s="13">
        <f t="shared" si="359"/>
        <v>2.612999609613113E-2</v>
      </c>
      <c r="AI244" s="13">
        <f t="shared" si="360"/>
        <v>2.6849560627101383E-2</v>
      </c>
      <c r="AJ244" s="13">
        <f t="shared" si="361"/>
        <v>1.3794470217604257E-2</v>
      </c>
      <c r="AK244" s="13">
        <f t="shared" si="362"/>
        <v>4.7247801985084437E-3</v>
      </c>
      <c r="AL244" s="13">
        <f t="shared" si="363"/>
        <v>9.0195050841888994E-5</v>
      </c>
      <c r="AM244" s="13">
        <f t="shared" si="364"/>
        <v>5.6019192744783178E-4</v>
      </c>
      <c r="AN244" s="13">
        <f t="shared" si="365"/>
        <v>1.0128433190038832E-3</v>
      </c>
      <c r="AO244" s="13">
        <f t="shared" si="366"/>
        <v>9.1562510863416133E-4</v>
      </c>
      <c r="AP244" s="13">
        <f t="shared" si="367"/>
        <v>5.5182562056149242E-4</v>
      </c>
      <c r="AQ244" s="13">
        <f t="shared" si="368"/>
        <v>2.4942919812644435E-4</v>
      </c>
      <c r="AR244" s="13">
        <f t="shared" si="369"/>
        <v>9.4487587824187529E-3</v>
      </c>
      <c r="AS244" s="13">
        <f t="shared" si="370"/>
        <v>9.7089575079183296E-3</v>
      </c>
      <c r="AT244" s="13">
        <f t="shared" si="371"/>
        <v>4.9881607765223015E-3</v>
      </c>
      <c r="AU244" s="13">
        <f t="shared" si="372"/>
        <v>1.7085080392440196E-3</v>
      </c>
      <c r="AV244" s="13">
        <f t="shared" si="373"/>
        <v>4.3888917943968271E-4</v>
      </c>
      <c r="AW244" s="13">
        <f t="shared" si="374"/>
        <v>4.6546118067759001E-6</v>
      </c>
      <c r="AX244" s="13">
        <f t="shared" si="375"/>
        <v>9.5936403660939985E-5</v>
      </c>
      <c r="AY244" s="13">
        <f t="shared" si="376"/>
        <v>1.7345581172497642E-4</v>
      </c>
      <c r="AZ244" s="13">
        <f t="shared" si="377"/>
        <v>1.5680657953108266E-4</v>
      </c>
      <c r="BA244" s="13">
        <f t="shared" si="378"/>
        <v>9.450362079622458E-5</v>
      </c>
      <c r="BB244" s="13">
        <f t="shared" si="379"/>
        <v>4.2716324644845182E-5</v>
      </c>
      <c r="BC244" s="13">
        <f t="shared" si="380"/>
        <v>1.5446471792638036E-5</v>
      </c>
      <c r="BD244" s="13">
        <f t="shared" si="381"/>
        <v>2.8472718416502935E-3</v>
      </c>
      <c r="BE244" s="13">
        <f t="shared" si="382"/>
        <v>2.9256796538728617E-3</v>
      </c>
      <c r="BF244" s="13">
        <f t="shared" si="383"/>
        <v>1.5031233252607943E-3</v>
      </c>
      <c r="BG244" s="13">
        <f t="shared" si="384"/>
        <v>5.1483871515739792E-4</v>
      </c>
      <c r="BH244" s="13">
        <f t="shared" si="385"/>
        <v>1.322540696613827E-4</v>
      </c>
      <c r="BI244" s="13">
        <f t="shared" si="386"/>
        <v>2.7179213104283238E-5</v>
      </c>
      <c r="BJ244" s="14">
        <f t="shared" si="387"/>
        <v>0.21310160168508041</v>
      </c>
      <c r="BK244" s="14">
        <f t="shared" si="388"/>
        <v>0.23027989327303572</v>
      </c>
      <c r="BL244" s="14">
        <f t="shared" si="389"/>
        <v>0.49624772043190762</v>
      </c>
      <c r="BM244" s="14">
        <f t="shared" si="390"/>
        <v>0.53625044164116653</v>
      </c>
      <c r="BN244" s="14">
        <f t="shared" si="391"/>
        <v>0.46101876726633739</v>
      </c>
    </row>
    <row r="245" spans="1:66" x14ac:dyDescent="0.25">
      <c r="A245" t="s">
        <v>122</v>
      </c>
      <c r="B245" t="s">
        <v>135</v>
      </c>
      <c r="C245" t="s">
        <v>130</v>
      </c>
      <c r="D245" t="s">
        <v>493</v>
      </c>
      <c r="E245" s="10">
        <f>VLOOKUP(A245,home!$A$2:$E$405,3,FALSE)</f>
        <v>1.2608999999999999</v>
      </c>
      <c r="F245" s="10">
        <f>VLOOKUP(B245,home!$B$2:$E$405,3,FALSE)</f>
        <v>0.8276</v>
      </c>
      <c r="G245" s="10">
        <f>VLOOKUP(C245,away!$B$2:$E$405,4,FALSE)</f>
        <v>1</v>
      </c>
      <c r="H245" s="10">
        <f>VLOOKUP(A245,away!$A$2:$E$405,3,FALSE)</f>
        <v>1.0995999999999999</v>
      </c>
      <c r="I245" s="10">
        <f>VLOOKUP(C245,away!$B$2:$E$405,3,FALSE)</f>
        <v>1.7001999999999999</v>
      </c>
      <c r="J245" s="10">
        <f>VLOOKUP(B245,home!$B$2:$E$405,4,FALSE)</f>
        <v>1.1467000000000001</v>
      </c>
      <c r="K245" s="12">
        <f t="shared" si="336"/>
        <v>1.04352084</v>
      </c>
      <c r="L245" s="12">
        <f t="shared" si="337"/>
        <v>2.1438014262639999</v>
      </c>
      <c r="M245" s="13">
        <f t="shared" si="338"/>
        <v>4.1282265985161722E-2</v>
      </c>
      <c r="N245" s="13">
        <f t="shared" si="339"/>
        <v>4.3078904877939382E-2</v>
      </c>
      <c r="O245" s="13">
        <f t="shared" si="340"/>
        <v>8.8500980698399498E-2</v>
      </c>
      <c r="P245" s="13">
        <f t="shared" si="341"/>
        <v>9.2352617719217628E-2</v>
      </c>
      <c r="Q245" s="13">
        <f t="shared" si="342"/>
        <v>2.2476867502253702E-2</v>
      </c>
      <c r="R245" s="13">
        <f t="shared" si="343"/>
        <v>9.4864264323495803E-2</v>
      </c>
      <c r="S245" s="13">
        <f t="shared" si="344"/>
        <v>5.1650544102021759E-2</v>
      </c>
      <c r="T245" s="13">
        <f t="shared" si="345"/>
        <v>4.818594060927843E-2</v>
      </c>
      <c r="U245" s="13">
        <f t="shared" si="346"/>
        <v>9.8992836792836367E-2</v>
      </c>
      <c r="V245" s="13">
        <f t="shared" si="347"/>
        <v>1.2838611987255772E-2</v>
      </c>
      <c r="W245" s="13">
        <f t="shared" si="348"/>
        <v>7.818359885506828E-3</v>
      </c>
      <c r="X245" s="13">
        <f t="shared" si="349"/>
        <v>1.6761011073594779E-2</v>
      </c>
      <c r="Y245" s="13">
        <f t="shared" si="350"/>
        <v>1.7966139722599597E-2</v>
      </c>
      <c r="Z245" s="13">
        <f t="shared" si="351"/>
        <v>6.7790048386065116E-2</v>
      </c>
      <c r="AA245" s="13">
        <f t="shared" si="352"/>
        <v>7.0740328235467317E-2</v>
      </c>
      <c r="AB245" s="13">
        <f t="shared" si="353"/>
        <v>3.6909503371075285E-2</v>
      </c>
      <c r="AC245" s="13">
        <f t="shared" si="354"/>
        <v>1.7950798554314034E-3</v>
      </c>
      <c r="AD245" s="13">
        <f t="shared" si="355"/>
        <v>2.0396553687865968E-3</v>
      </c>
      <c r="AE245" s="13">
        <f t="shared" si="356"/>
        <v>4.3726160886917312E-3</v>
      </c>
      <c r="AF245" s="13">
        <f t="shared" si="357"/>
        <v>4.6870103037211239E-3</v>
      </c>
      <c r="AG245" s="13">
        <f t="shared" si="358"/>
        <v>3.3493397913438023E-3</v>
      </c>
      <c r="AH245" s="13">
        <f t="shared" si="359"/>
        <v>3.6332100604138003E-2</v>
      </c>
      <c r="AI245" s="13">
        <f t="shared" si="360"/>
        <v>3.7913304141394592E-2</v>
      </c>
      <c r="AJ245" s="13">
        <f t="shared" si="361"/>
        <v>1.9781661492401782E-2</v>
      </c>
      <c r="AK245" s="13">
        <f t="shared" si="362"/>
        <v>6.8808586723822533E-3</v>
      </c>
      <c r="AL245" s="13">
        <f t="shared" si="363"/>
        <v>1.60631030984309E-4</v>
      </c>
      <c r="AM245" s="13">
        <f t="shared" si="364"/>
        <v>4.2568457674934003E-4</v>
      </c>
      <c r="AN245" s="13">
        <f t="shared" si="365"/>
        <v>9.1258320277382227E-4</v>
      </c>
      <c r="AO245" s="13">
        <f t="shared" si="366"/>
        <v>9.7819858584554482E-4</v>
      </c>
      <c r="AP245" s="13">
        <f t="shared" si="367"/>
        <v>6.9902117450170212E-4</v>
      </c>
      <c r="AQ245" s="13">
        <f t="shared" si="368"/>
        <v>3.7464064772137142E-4</v>
      </c>
      <c r="AR245" s="13">
        <f t="shared" si="369"/>
        <v>1.5577761818863639E-2</v>
      </c>
      <c r="AS245" s="13">
        <f t="shared" si="370"/>
        <v>1.6255719098540511E-2</v>
      </c>
      <c r="AT245" s="13">
        <f t="shared" si="371"/>
        <v>8.4815908242565196E-3</v>
      </c>
      <c r="AU245" s="13">
        <f t="shared" si="372"/>
        <v>2.9502389271548182E-3</v>
      </c>
      <c r="AV245" s="13">
        <f t="shared" si="373"/>
        <v>7.6965895086632361E-4</v>
      </c>
      <c r="AW245" s="13">
        <f t="shared" si="374"/>
        <v>9.9818865211125485E-6</v>
      </c>
      <c r="AX245" s="13">
        <f t="shared" si="375"/>
        <v>7.4035121184085924E-5</v>
      </c>
      <c r="AY245" s="13">
        <f t="shared" si="376"/>
        <v>1.587165983880715E-4</v>
      </c>
      <c r="AZ245" s="13">
        <f t="shared" si="377"/>
        <v>1.7012843499805908E-4</v>
      </c>
      <c r="BA245" s="13">
        <f t="shared" si="378"/>
        <v>1.2157386053230042E-4</v>
      </c>
      <c r="BB245" s="13">
        <f t="shared" si="379"/>
        <v>6.5157553901391577E-5</v>
      </c>
      <c r="BC245" s="13">
        <f t="shared" si="380"/>
        <v>2.7936971397135349E-5</v>
      </c>
      <c r="BD245" s="13">
        <f t="shared" si="381"/>
        <v>5.5659380008801218E-3</v>
      </c>
      <c r="BE245" s="13">
        <f t="shared" si="382"/>
        <v>5.8081722980663454E-3</v>
      </c>
      <c r="BF245" s="13">
        <f t="shared" si="383"/>
        <v>3.0304744176714612E-3</v>
      </c>
      <c r="BG245" s="13">
        <f t="shared" si="384"/>
        <v>1.0541210699756781E-3</v>
      </c>
      <c r="BH245" s="13">
        <f t="shared" si="385"/>
        <v>2.7499932610067956E-4</v>
      </c>
      <c r="BI245" s="13">
        <f t="shared" si="386"/>
        <v>5.7393505554403026E-5</v>
      </c>
      <c r="BJ245" s="14">
        <f t="shared" si="387"/>
        <v>0.17474352195170878</v>
      </c>
      <c r="BK245" s="14">
        <f t="shared" si="388"/>
        <v>0.20023846727846067</v>
      </c>
      <c r="BL245" s="14">
        <f t="shared" si="389"/>
        <v>0.55074190656952138</v>
      </c>
      <c r="BM245" s="14">
        <f t="shared" si="390"/>
        <v>0.61080930836742142</v>
      </c>
      <c r="BN245" s="14">
        <f t="shared" si="391"/>
        <v>0.3825559011064677</v>
      </c>
    </row>
    <row r="246" spans="1:66" x14ac:dyDescent="0.25">
      <c r="A246" t="s">
        <v>21</v>
      </c>
      <c r="B246" t="s">
        <v>150</v>
      </c>
      <c r="C246" t="s">
        <v>270</v>
      </c>
      <c r="D246" t="s">
        <v>493</v>
      </c>
      <c r="E246" s="10">
        <f>VLOOKUP(A246,home!$A$2:$E$405,3,FALSE)</f>
        <v>1.4056</v>
      </c>
      <c r="F246" s="10">
        <f>VLOOKUP(B246,home!$B$2:$E$405,3,FALSE)</f>
        <v>1.1462000000000001</v>
      </c>
      <c r="G246" s="10">
        <f>VLOOKUP(C246,away!$B$2:$E$405,4,FALSE)</f>
        <v>1.1462000000000001</v>
      </c>
      <c r="H246" s="10">
        <f>VLOOKUP(A246,away!$A$2:$E$405,3,FALSE)</f>
        <v>1.3583000000000001</v>
      </c>
      <c r="I246" s="10">
        <f>VLOOKUP(C246,away!$B$2:$E$405,3,FALSE)</f>
        <v>1.0633999999999999</v>
      </c>
      <c r="J246" s="10">
        <f>VLOOKUP(B246,home!$B$2:$E$405,4,FALSE)</f>
        <v>0.8589</v>
      </c>
      <c r="K246" s="12">
        <f t="shared" si="336"/>
        <v>1.8466413528640004</v>
      </c>
      <c r="L246" s="12">
        <f t="shared" si="337"/>
        <v>1.2406090913579999</v>
      </c>
      <c r="M246" s="13">
        <f t="shared" si="338"/>
        <v>4.5627236722697397E-2</v>
      </c>
      <c r="N246" s="13">
        <f t="shared" si="339"/>
        <v>8.4257142149047934E-2</v>
      </c>
      <c r="O246" s="13">
        <f t="shared" si="340"/>
        <v>5.6605564691721982E-2</v>
      </c>
      <c r="P246" s="13">
        <f t="shared" si="341"/>
        <v>0.10453017656195218</v>
      </c>
      <c r="Q246" s="13">
        <f t="shared" si="342"/>
        <v>7.7796361483286142E-2</v>
      </c>
      <c r="R246" s="13">
        <f t="shared" si="343"/>
        <v>3.511268908900185E-2</v>
      </c>
      <c r="S246" s="13">
        <f t="shared" si="344"/>
        <v>5.986861465268975E-2</v>
      </c>
      <c r="T246" s="13">
        <f t="shared" si="345"/>
        <v>9.6514873330738118E-2</v>
      </c>
      <c r="U246" s="13">
        <f t="shared" si="346"/>
        <v>6.4840543682007409E-2</v>
      </c>
      <c r="V246" s="13">
        <f t="shared" si="347"/>
        <v>1.5239622718721034E-2</v>
      </c>
      <c r="W246" s="13">
        <f t="shared" si="348"/>
        <v>4.7887326072464105E-2</v>
      </c>
      <c r="X246" s="13">
        <f t="shared" si="349"/>
        <v>5.9409452086323956E-2</v>
      </c>
      <c r="Y246" s="13">
        <f t="shared" si="350"/>
        <v>3.6851953185445506E-2</v>
      </c>
      <c r="Z246" s="13">
        <f t="shared" si="351"/>
        <v>1.4520373768614182E-2</v>
      </c>
      <c r="AA246" s="13">
        <f t="shared" si="352"/>
        <v>2.6813922660164639E-2</v>
      </c>
      <c r="AB246" s="13">
        <f t="shared" si="353"/>
        <v>2.4757849208378559E-2</v>
      </c>
      <c r="AC246" s="13">
        <f t="shared" si="354"/>
        <v>2.182085427404654E-3</v>
      </c>
      <c r="AD246" s="13">
        <f t="shared" si="355"/>
        <v>2.2107679150873662E-2</v>
      </c>
      <c r="AE246" s="13">
        <f t="shared" si="356"/>
        <v>2.7426987743399571E-2</v>
      </c>
      <c r="AF246" s="13">
        <f t="shared" si="357"/>
        <v>1.7013085171512975E-2</v>
      </c>
      <c r="AG246" s="13">
        <f t="shared" si="358"/>
        <v>7.0355293786089918E-3</v>
      </c>
      <c r="AH246" s="13">
        <f t="shared" si="359"/>
        <v>4.5035269268147455E-3</v>
      </c>
      <c r="AI246" s="13">
        <f t="shared" si="360"/>
        <v>8.3163990567926352E-3</v>
      </c>
      <c r="AJ246" s="13">
        <f t="shared" si="361"/>
        <v>7.6787032025962265E-3</v>
      </c>
      <c r="AK246" s="13">
        <f t="shared" si="362"/>
        <v>4.7266036234278087E-3</v>
      </c>
      <c r="AL246" s="13">
        <f t="shared" si="363"/>
        <v>1.9996282166822994E-4</v>
      </c>
      <c r="AM246" s="13">
        <f t="shared" si="364"/>
        <v>8.1649909071705249E-3</v>
      </c>
      <c r="AN246" s="13">
        <f t="shared" si="365"/>
        <v>1.0129561950291155E-2</v>
      </c>
      <c r="AO246" s="13">
        <f t="shared" si="366"/>
        <v>6.2834133235026412E-3</v>
      </c>
      <c r="AP246" s="13">
        <f t="shared" si="367"/>
        <v>2.5984198979657875E-3</v>
      </c>
      <c r="AQ246" s="13">
        <f t="shared" si="368"/>
        <v>8.0590583714547066E-4</v>
      </c>
      <c r="AR246" s="13">
        <f t="shared" si="369"/>
        <v>1.1174232897163841E-3</v>
      </c>
      <c r="AS246" s="13">
        <f t="shared" si="370"/>
        <v>2.0634800554436058E-3</v>
      </c>
      <c r="AT246" s="13">
        <f t="shared" si="371"/>
        <v>1.9052538005961317E-3</v>
      </c>
      <c r="AU246" s="13">
        <f t="shared" si="372"/>
        <v>1.1727734852940395E-3</v>
      </c>
      <c r="AV246" s="13">
        <f t="shared" si="373"/>
        <v>5.4142300387160364E-4</v>
      </c>
      <c r="AW246" s="13">
        <f t="shared" si="374"/>
        <v>1.2725189891536155E-5</v>
      </c>
      <c r="AX246" s="13">
        <f t="shared" si="375"/>
        <v>2.512968309156607E-3</v>
      </c>
      <c r="AY246" s="13">
        <f t="shared" si="376"/>
        <v>3.1176113306342276E-3</v>
      </c>
      <c r="AZ246" s="13">
        <f t="shared" si="377"/>
        <v>1.9338684800527675E-3</v>
      </c>
      <c r="BA246" s="13">
        <f t="shared" si="378"/>
        <v>7.9972493928138013E-4</v>
      </c>
      <c r="BB246" s="13">
        <f t="shared" si="379"/>
        <v>2.4803650756455119E-4</v>
      </c>
      <c r="BC246" s="13">
        <f t="shared" si="380"/>
        <v>6.1543269254653841E-5</v>
      </c>
      <c r="BD246" s="13">
        <f t="shared" si="381"/>
        <v>2.3104758201955203E-4</v>
      </c>
      <c r="BE246" s="13">
        <f t="shared" si="382"/>
        <v>4.2666201943654169E-4</v>
      </c>
      <c r="BF246" s="13">
        <f t="shared" si="383"/>
        <v>3.9394586439399094E-4</v>
      </c>
      <c r="BG246" s="13">
        <f t="shared" si="384"/>
        <v>2.4249224132656582E-4</v>
      </c>
      <c r="BH246" s="13">
        <f t="shared" si="385"/>
        <v>1.119490501455783E-4</v>
      </c>
      <c r="BI246" s="13">
        <f t="shared" si="386"/>
        <v>4.1345949082534132E-5</v>
      </c>
      <c r="BJ246" s="14">
        <f t="shared" si="387"/>
        <v>0.51295643450372075</v>
      </c>
      <c r="BK246" s="14">
        <f t="shared" si="388"/>
        <v>0.23076531023576749</v>
      </c>
      <c r="BL246" s="14">
        <f t="shared" si="389"/>
        <v>0.24160359848223237</v>
      </c>
      <c r="BM246" s="14">
        <f t="shared" si="390"/>
        <v>0.59281166015188458</v>
      </c>
      <c r="BN246" s="14">
        <f t="shared" si="391"/>
        <v>0.40392917069770745</v>
      </c>
    </row>
    <row r="247" spans="1:66" x14ac:dyDescent="0.25">
      <c r="A247" t="s">
        <v>32</v>
      </c>
      <c r="B247" t="s">
        <v>207</v>
      </c>
      <c r="C247" t="s">
        <v>331</v>
      </c>
      <c r="D247" t="s">
        <v>493</v>
      </c>
      <c r="E247" s="10">
        <f>VLOOKUP(A247,home!$A$2:$E$405,3,FALSE)</f>
        <v>1.2278</v>
      </c>
      <c r="F247" s="10">
        <f>VLOOKUP(B247,home!$B$2:$E$405,3,FALSE)</f>
        <v>1.1708000000000001</v>
      </c>
      <c r="G247" s="10">
        <f>VLOOKUP(C247,away!$B$2:$E$405,4,FALSE)</f>
        <v>0.65159999999999996</v>
      </c>
      <c r="H247" s="10">
        <f>VLOOKUP(A247,away!$A$2:$E$405,3,FALSE)</f>
        <v>1.1316999999999999</v>
      </c>
      <c r="I247" s="10">
        <f>VLOOKUP(C247,away!$B$2:$E$405,3,FALSE)</f>
        <v>0.41239999999999999</v>
      </c>
      <c r="J247" s="10">
        <f>VLOOKUP(B247,home!$B$2:$E$405,4,FALSE)</f>
        <v>0.93889999999999996</v>
      </c>
      <c r="K247" s="12">
        <f t="shared" si="336"/>
        <v>0.93668036918399999</v>
      </c>
      <c r="L247" s="12">
        <f t="shared" si="337"/>
        <v>0.43819691081199991</v>
      </c>
      <c r="M247" s="13">
        <f t="shared" si="338"/>
        <v>0.25287062618494027</v>
      </c>
      <c r="N247" s="13">
        <f t="shared" si="339"/>
        <v>0.23685895149069908</v>
      </c>
      <c r="O247" s="13">
        <f t="shared" si="340"/>
        <v>0.11080712722933685</v>
      </c>
      <c r="P247" s="13">
        <f t="shared" si="341"/>
        <v>0.10379086084139368</v>
      </c>
      <c r="Q247" s="13">
        <f t="shared" si="342"/>
        <v>0.11093056506342158</v>
      </c>
      <c r="R247" s="13">
        <f t="shared" si="343"/>
        <v>2.4277670423923817E-2</v>
      </c>
      <c r="S247" s="13">
        <f t="shared" si="344"/>
        <v>1.0650251233924364E-2</v>
      </c>
      <c r="T247" s="13">
        <f t="shared" si="345"/>
        <v>4.8609430925420895E-2</v>
      </c>
      <c r="U247" s="13">
        <f t="shared" si="346"/>
        <v>2.2740417295608436E-2</v>
      </c>
      <c r="V247" s="13">
        <f t="shared" si="347"/>
        <v>4.8571114997212397E-4</v>
      </c>
      <c r="W247" s="13">
        <f t="shared" si="348"/>
        <v>3.4635494212465159E-2</v>
      </c>
      <c r="X247" s="13">
        <f t="shared" si="349"/>
        <v>1.5177166568349134E-2</v>
      </c>
      <c r="Y247" s="13">
        <f t="shared" si="350"/>
        <v>3.3252937525648759E-3</v>
      </c>
      <c r="Z247" s="13">
        <f t="shared" si="351"/>
        <v>3.5461333938250923E-3</v>
      </c>
      <c r="AA247" s="13">
        <f t="shared" si="352"/>
        <v>3.3215935365037978E-3</v>
      </c>
      <c r="AB247" s="13">
        <f t="shared" si="353"/>
        <v>1.5556357300257828E-3</v>
      </c>
      <c r="AC247" s="13">
        <f t="shared" si="354"/>
        <v>1.2460022328522704E-5</v>
      </c>
      <c r="AD247" s="13">
        <f t="shared" si="355"/>
        <v>8.1105968764505383E-3</v>
      </c>
      <c r="AE247" s="13">
        <f t="shared" si="356"/>
        <v>3.5540384961020811E-3</v>
      </c>
      <c r="AF247" s="13">
        <f t="shared" si="357"/>
        <v>7.7868434494942891E-4</v>
      </c>
      <c r="AG247" s="13">
        <f t="shared" si="358"/>
        <v>1.1373902481816852E-4</v>
      </c>
      <c r="AH247" s="13">
        <f t="shared" si="359"/>
        <v>3.8847617462535699E-4</v>
      </c>
      <c r="AI247" s="13">
        <f t="shared" si="360"/>
        <v>3.6387800666726737E-4</v>
      </c>
      <c r="AJ247" s="13">
        <f t="shared" si="361"/>
        <v>1.7041869281151701E-4</v>
      </c>
      <c r="AK247" s="13">
        <f t="shared" si="362"/>
        <v>5.3209281366182155E-5</v>
      </c>
      <c r="AL247" s="13">
        <f t="shared" si="363"/>
        <v>2.0456886797670732E-7</v>
      </c>
      <c r="AM247" s="13">
        <f t="shared" si="364"/>
        <v>1.5194073753072581E-3</v>
      </c>
      <c r="AN247" s="13">
        <f t="shared" si="365"/>
        <v>6.6579961812460934E-4</v>
      </c>
      <c r="AO247" s="13">
        <f t="shared" si="366"/>
        <v>1.4587566794100652E-4</v>
      </c>
      <c r="AP247" s="13">
        <f t="shared" si="367"/>
        <v>2.1307422351462056E-5</v>
      </c>
      <c r="AQ247" s="13">
        <f t="shared" si="368"/>
        <v>2.3342116629443068E-6</v>
      </c>
      <c r="AR247" s="13">
        <f t="shared" si="369"/>
        <v>3.4045811928978894E-5</v>
      </c>
      <c r="AS247" s="13">
        <f t="shared" si="370"/>
        <v>3.1890043686804975E-5</v>
      </c>
      <c r="AT247" s="13">
        <f t="shared" si="371"/>
        <v>1.4935388946925188E-5</v>
      </c>
      <c r="AU247" s="13">
        <f t="shared" si="372"/>
        <v>4.6632285442375071E-6</v>
      </c>
      <c r="AV247" s="13">
        <f t="shared" si="373"/>
        <v>1.0919886586014383E-6</v>
      </c>
      <c r="AW247" s="13">
        <f t="shared" si="374"/>
        <v>2.3323717424844665E-9</v>
      </c>
      <c r="AX247" s="13">
        <f t="shared" si="375"/>
        <v>2.3719984354061575E-4</v>
      </c>
      <c r="AY247" s="13">
        <f t="shared" si="376"/>
        <v>1.0394023868458753E-4</v>
      </c>
      <c r="AZ247" s="13">
        <f t="shared" si="377"/>
        <v>2.2773145750324089E-5</v>
      </c>
      <c r="BA247" s="13">
        <f t="shared" si="378"/>
        <v>3.326374039087814E-6</v>
      </c>
      <c r="BB247" s="13">
        <f t="shared" si="379"/>
        <v>3.6440170703337856E-7</v>
      </c>
      <c r="BC247" s="13">
        <f t="shared" si="380"/>
        <v>3.1935940463329182E-8</v>
      </c>
      <c r="BD247" s="13">
        <f t="shared" si="381"/>
        <v>2.4864616022274814E-6</v>
      </c>
      <c r="BE247" s="13">
        <f t="shared" si="382"/>
        <v>2.3290197715362772E-6</v>
      </c>
      <c r="BF247" s="13">
        <f t="shared" si="383"/>
        <v>1.0907735497197176E-6</v>
      </c>
      <c r="BG247" s="13">
        <f t="shared" si="384"/>
        <v>3.4056872374920251E-7</v>
      </c>
      <c r="BH247" s="13">
        <f t="shared" si="385"/>
        <v>7.9751009473481654E-8</v>
      </c>
      <c r="BI247" s="13">
        <f t="shared" si="386"/>
        <v>1.49402409992835E-8</v>
      </c>
      <c r="BJ247" s="14">
        <f t="shared" si="387"/>
        <v>0.4648163209902903</v>
      </c>
      <c r="BK247" s="14">
        <f t="shared" si="388"/>
        <v>0.36791405424011153</v>
      </c>
      <c r="BL247" s="14">
        <f t="shared" si="389"/>
        <v>0.16377139434753227</v>
      </c>
      <c r="BM247" s="14">
        <f t="shared" si="390"/>
        <v>0.16040816383173112</v>
      </c>
      <c r="BN247" s="14">
        <f t="shared" si="391"/>
        <v>0.8395358012337153</v>
      </c>
    </row>
    <row r="248" spans="1:66" x14ac:dyDescent="0.25">
      <c r="A248" t="s">
        <v>32</v>
      </c>
      <c r="B248" t="s">
        <v>209</v>
      </c>
      <c r="C248" t="s">
        <v>309</v>
      </c>
      <c r="D248" t="s">
        <v>493</v>
      </c>
      <c r="E248" s="10">
        <f>VLOOKUP(A248,home!$A$2:$E$405,3,FALSE)</f>
        <v>1.2278</v>
      </c>
      <c r="F248" s="10">
        <f>VLOOKUP(B248,home!$B$2:$E$405,3,FALSE)</f>
        <v>1.0317000000000001</v>
      </c>
      <c r="G248" s="10">
        <f>VLOOKUP(C248,away!$B$2:$E$405,4,FALSE)</f>
        <v>0.92310000000000003</v>
      </c>
      <c r="H248" s="10">
        <f>VLOOKUP(A248,away!$A$2:$E$405,3,FALSE)</f>
        <v>1.1316999999999999</v>
      </c>
      <c r="I248" s="10">
        <f>VLOOKUP(C248,away!$B$2:$E$405,3,FALSE)</f>
        <v>0.58909999999999996</v>
      </c>
      <c r="J248" s="10">
        <f>VLOOKUP(B248,home!$B$2:$E$405,4,FALSE)</f>
        <v>1.296</v>
      </c>
      <c r="K248" s="12">
        <f t="shared" si="336"/>
        <v>1.1693103951060002</v>
      </c>
      <c r="L248" s="12">
        <f t="shared" si="337"/>
        <v>0.86402307311999982</v>
      </c>
      <c r="M248" s="13">
        <f t="shared" si="338"/>
        <v>0.13089844725250252</v>
      </c>
      <c r="N248" s="13">
        <f t="shared" si="339"/>
        <v>0.15306091507558561</v>
      </c>
      <c r="O248" s="13">
        <f t="shared" si="340"/>
        <v>0.11309927866174339</v>
      </c>
      <c r="P248" s="13">
        <f t="shared" si="341"/>
        <v>0.13224816221816676</v>
      </c>
      <c r="Q248" s="13">
        <f t="shared" si="342"/>
        <v>8.9487859541159523E-2</v>
      </c>
      <c r="R248" s="13">
        <f t="shared" si="343"/>
        <v>4.8860193158487379E-2</v>
      </c>
      <c r="S248" s="13">
        <f t="shared" si="344"/>
        <v>3.3402948578040152E-2</v>
      </c>
      <c r="T248" s="13">
        <f t="shared" si="345"/>
        <v>7.7319575407683541E-2</v>
      </c>
      <c r="U248" s="13">
        <f t="shared" si="346"/>
        <v>5.7132731767106357E-2</v>
      </c>
      <c r="V248" s="13">
        <f t="shared" si="347"/>
        <v>3.7497079732287421E-3</v>
      </c>
      <c r="W248" s="13">
        <f t="shared" si="348"/>
        <v>3.4879694799087806E-2</v>
      </c>
      <c r="X248" s="13">
        <f t="shared" si="349"/>
        <v>3.0136861089795516E-2</v>
      </c>
      <c r="Y248" s="13">
        <f t="shared" si="350"/>
        <v>1.3019471666497836E-2</v>
      </c>
      <c r="Z248" s="13">
        <f t="shared" si="351"/>
        <v>1.4072111415344353E-2</v>
      </c>
      <c r="AA248" s="13">
        <f t="shared" si="352"/>
        <v>1.6454666159051959E-2</v>
      </c>
      <c r="AB248" s="13">
        <f t="shared" si="353"/>
        <v>9.6203060938891936E-3</v>
      </c>
      <c r="AC248" s="13">
        <f t="shared" si="354"/>
        <v>2.3677323849272586E-4</v>
      </c>
      <c r="AD248" s="13">
        <f t="shared" si="355"/>
        <v>1.019629742667452E-2</v>
      </c>
      <c r="AE248" s="13">
        <f t="shared" si="356"/>
        <v>8.8098362370408641E-3</v>
      </c>
      <c r="AF248" s="13">
        <f t="shared" si="357"/>
        <v>3.8059508896059915E-3</v>
      </c>
      <c r="AG248" s="13">
        <f t="shared" si="358"/>
        <v>1.0961431279270554E-3</v>
      </c>
      <c r="AH248" s="13">
        <f t="shared" si="359"/>
        <v>3.0396572375932141E-3</v>
      </c>
      <c r="AI248" s="13">
        <f t="shared" si="360"/>
        <v>3.5543028054769339E-3</v>
      </c>
      <c r="AJ248" s="13">
        <f t="shared" si="361"/>
        <v>2.0780416088993004E-3</v>
      </c>
      <c r="AK248" s="13">
        <f t="shared" si="362"/>
        <v>8.099585515829159E-4</v>
      </c>
      <c r="AL248" s="13">
        <f t="shared" si="363"/>
        <v>9.5685858191134733E-6</v>
      </c>
      <c r="AM248" s="13">
        <f t="shared" si="364"/>
        <v>2.3845273145206153E-3</v>
      </c>
      <c r="AN248" s="13">
        <f t="shared" si="365"/>
        <v>2.0602866182306821E-3</v>
      </c>
      <c r="AO248" s="13">
        <f t="shared" si="366"/>
        <v>8.9006758769584297E-4</v>
      </c>
      <c r="AP248" s="13">
        <f t="shared" si="367"/>
        <v>2.5634631080182239E-4</v>
      </c>
      <c r="AQ248" s="13">
        <f t="shared" si="368"/>
        <v>5.5372281810491295E-5</v>
      </c>
      <c r="AR248" s="13">
        <f t="shared" si="369"/>
        <v>5.2526679753134775E-4</v>
      </c>
      <c r="AS248" s="13">
        <f t="shared" si="370"/>
        <v>6.1419992655744357E-4</v>
      </c>
      <c r="AT248" s="13">
        <f t="shared" si="371"/>
        <v>3.5909517939848053E-4</v>
      </c>
      <c r="AU248" s="13">
        <f t="shared" si="372"/>
        <v>1.3996457536769898E-4</v>
      </c>
      <c r="AV248" s="13">
        <f t="shared" si="373"/>
        <v>4.0915508231011933E-5</v>
      </c>
      <c r="AW248" s="13">
        <f t="shared" si="374"/>
        <v>2.6853469578162598E-7</v>
      </c>
      <c r="AX248" s="13">
        <f t="shared" si="375"/>
        <v>4.6470876271385782E-4</v>
      </c>
      <c r="AY248" s="13">
        <f t="shared" si="376"/>
        <v>4.0151909326582012E-4</v>
      </c>
      <c r="AZ248" s="13">
        <f t="shared" si="377"/>
        <v>1.7346088043994489E-4</v>
      </c>
      <c r="BA248" s="13">
        <f t="shared" si="378"/>
        <v>4.9958067661274023E-5</v>
      </c>
      <c r="BB248" s="13">
        <f t="shared" si="379"/>
        <v>1.0791230786957715E-5</v>
      </c>
      <c r="BC248" s="13">
        <f t="shared" si="380"/>
        <v>1.864774477458872E-6</v>
      </c>
      <c r="BD248" s="13">
        <f t="shared" si="381"/>
        <v>7.5640438768489289E-5</v>
      </c>
      <c r="BE248" s="13">
        <f t="shared" si="382"/>
        <v>8.8447151342373409E-5</v>
      </c>
      <c r="BF248" s="13">
        <f t="shared" si="383"/>
        <v>5.171108674107545E-5</v>
      </c>
      <c r="BG248" s="13">
        <f t="shared" si="384"/>
        <v>2.0155437089522514E-5</v>
      </c>
      <c r="BH248" s="13">
        <f t="shared" si="385"/>
        <v>5.8919905266709274E-6</v>
      </c>
      <c r="BI248" s="13">
        <f t="shared" si="386"/>
        <v>1.3779131541404785E-6</v>
      </c>
      <c r="BJ248" s="14">
        <f t="shared" si="387"/>
        <v>0.428561508183463</v>
      </c>
      <c r="BK248" s="14">
        <f t="shared" si="388"/>
        <v>0.30094712693951586</v>
      </c>
      <c r="BL248" s="14">
        <f t="shared" si="389"/>
        <v>0.2565718020485388</v>
      </c>
      <c r="BM248" s="14">
        <f t="shared" si="390"/>
        <v>0.33209644212064676</v>
      </c>
      <c r="BN248" s="14">
        <f t="shared" si="391"/>
        <v>0.66765485590764528</v>
      </c>
    </row>
    <row r="249" spans="1:66" x14ac:dyDescent="0.25">
      <c r="A249" t="s">
        <v>32</v>
      </c>
      <c r="B249" t="s">
        <v>211</v>
      </c>
      <c r="C249" t="s">
        <v>36</v>
      </c>
      <c r="D249" t="s">
        <v>493</v>
      </c>
      <c r="E249" s="10">
        <f>VLOOKUP(A249,home!$A$2:$E$405,3,FALSE)</f>
        <v>1.2278</v>
      </c>
      <c r="F249" s="10">
        <f>VLOOKUP(B249,home!$B$2:$E$405,3,FALSE)</f>
        <v>0.8145</v>
      </c>
      <c r="G249" s="10">
        <f>VLOOKUP(C249,away!$B$2:$E$405,4,FALSE)</f>
        <v>0.54300000000000004</v>
      </c>
      <c r="H249" s="10">
        <f>VLOOKUP(A249,away!$A$2:$E$405,3,FALSE)</f>
        <v>1.1316999999999999</v>
      </c>
      <c r="I249" s="10">
        <f>VLOOKUP(C249,away!$B$2:$E$405,3,FALSE)</f>
        <v>1.8851</v>
      </c>
      <c r="J249" s="10">
        <f>VLOOKUP(B249,home!$B$2:$E$405,4,FALSE)</f>
        <v>0.88360000000000005</v>
      </c>
      <c r="K249" s="12">
        <f t="shared" si="336"/>
        <v>0.5430234033000001</v>
      </c>
      <c r="L249" s="12">
        <f t="shared" si="337"/>
        <v>1.8850436732119999</v>
      </c>
      <c r="M249" s="13">
        <f t="shared" si="338"/>
        <v>8.8207165611203162E-2</v>
      </c>
      <c r="N249" s="13">
        <f t="shared" si="339"/>
        <v>4.7898555265642274E-2</v>
      </c>
      <c r="O249" s="13">
        <f t="shared" si="340"/>
        <v>0.1662743594673616</v>
      </c>
      <c r="P249" s="13">
        <f t="shared" si="341"/>
        <v>9.0290868559494294E-2</v>
      </c>
      <c r="Q249" s="13">
        <f t="shared" si="342"/>
        <v>1.3005018246751106E-2</v>
      </c>
      <c r="R249" s="13">
        <f t="shared" si="343"/>
        <v>0.15671721466566396</v>
      </c>
      <c r="S249" s="13">
        <f t="shared" si="344"/>
        <v>2.3105948617490889E-2</v>
      </c>
      <c r="T249" s="13">
        <f t="shared" si="345"/>
        <v>2.4515027366044786E-2</v>
      </c>
      <c r="U249" s="13">
        <f t="shared" si="346"/>
        <v>8.510111526344552E-2</v>
      </c>
      <c r="V249" s="13">
        <f t="shared" si="347"/>
        <v>2.6279751702310479E-3</v>
      </c>
      <c r="W249" s="13">
        <f t="shared" si="348"/>
        <v>2.3540097561097952E-3</v>
      </c>
      <c r="X249" s="13">
        <f t="shared" si="349"/>
        <v>4.4374111974340921E-3</v>
      </c>
      <c r="Y249" s="13">
        <f t="shared" si="350"/>
        <v>4.1823569515816112E-3</v>
      </c>
      <c r="Z249" s="13">
        <f t="shared" si="351"/>
        <v>9.8472931329638885E-2</v>
      </c>
      <c r="AA249" s="13">
        <f t="shared" si="352"/>
        <v>5.3473106303547714E-2</v>
      </c>
      <c r="AB249" s="13">
        <f t="shared" si="353"/>
        <v>1.4518574084987584E-2</v>
      </c>
      <c r="AC249" s="13">
        <f t="shared" si="354"/>
        <v>1.6812846143846128E-4</v>
      </c>
      <c r="AD249" s="13">
        <f t="shared" si="355"/>
        <v>3.1957059729103605E-4</v>
      </c>
      <c r="AE249" s="13">
        <f t="shared" si="356"/>
        <v>6.0240453256804735E-4</v>
      </c>
      <c r="AF249" s="13">
        <f t="shared" si="357"/>
        <v>5.6777942641581512E-4</v>
      </c>
      <c r="AG249" s="13">
        <f t="shared" si="358"/>
        <v>3.5676300518169016E-4</v>
      </c>
      <c r="AH249" s="13">
        <f t="shared" si="359"/>
        <v>4.6406444046393894E-2</v>
      </c>
      <c r="AI249" s="13">
        <f t="shared" si="360"/>
        <v>2.519978518112384E-2</v>
      </c>
      <c r="AJ249" s="13">
        <f t="shared" si="361"/>
        <v>6.8420365557413888E-3</v>
      </c>
      <c r="AK249" s="13">
        <f t="shared" si="362"/>
        <v>1.2384619920005667E-3</v>
      </c>
      <c r="AL249" s="13">
        <f t="shared" si="363"/>
        <v>6.8840052654053506E-6</v>
      </c>
      <c r="AM249" s="13">
        <f t="shared" si="364"/>
        <v>3.4706862667118454E-5</v>
      </c>
      <c r="AN249" s="13">
        <f t="shared" si="365"/>
        <v>6.5423951887689399E-5</v>
      </c>
      <c r="AO249" s="13">
        <f t="shared" si="366"/>
        <v>6.1663503291207601E-5</v>
      </c>
      <c r="AP249" s="13">
        <f t="shared" si="367"/>
        <v>3.8746132249059412E-5</v>
      </c>
      <c r="AQ249" s="13">
        <f t="shared" si="368"/>
        <v>1.8259537864381224E-5</v>
      </c>
      <c r="AR249" s="13">
        <f t="shared" si="369"/>
        <v>1.7495634749184284E-2</v>
      </c>
      <c r="AS249" s="13">
        <f t="shared" si="370"/>
        <v>9.5005391243957946E-3</v>
      </c>
      <c r="AT249" s="13">
        <f t="shared" si="371"/>
        <v>2.5795075442571038E-3</v>
      </c>
      <c r="AU249" s="13">
        <f t="shared" si="372"/>
        <v>4.6691098850683939E-4</v>
      </c>
      <c r="AV249" s="13">
        <f t="shared" si="373"/>
        <v>6.3385898504287781E-5</v>
      </c>
      <c r="AW249" s="13">
        <f t="shared" si="374"/>
        <v>1.9573958213871427E-7</v>
      </c>
      <c r="AX249" s="13">
        <f t="shared" si="375"/>
        <v>3.1411064472273954E-6</v>
      </c>
      <c r="AY249" s="13">
        <f t="shared" si="376"/>
        <v>5.9211228352314245E-6</v>
      </c>
      <c r="AZ249" s="13">
        <f t="shared" si="377"/>
        <v>5.5807875694320488E-6</v>
      </c>
      <c r="BA249" s="13">
        <f t="shared" si="378"/>
        <v>3.5066760997660194E-6</v>
      </c>
      <c r="BB249" s="13">
        <f t="shared" si="379"/>
        <v>1.6525593989669173E-6</v>
      </c>
      <c r="BC249" s="13">
        <f t="shared" si="380"/>
        <v>6.2302932792592208E-7</v>
      </c>
      <c r="BD249" s="13">
        <f t="shared" si="381"/>
        <v>5.4966725987963174E-3</v>
      </c>
      <c r="BE249" s="13">
        <f t="shared" si="382"/>
        <v>2.9848218614242322E-3</v>
      </c>
      <c r="BF249" s="13">
        <f t="shared" si="383"/>
        <v>8.1041406271741402E-4</v>
      </c>
      <c r="BG249" s="13">
        <f t="shared" si="384"/>
        <v>1.4669126747299664E-4</v>
      </c>
      <c r="BH249" s="13">
        <f t="shared" si="385"/>
        <v>1.9914197824394306E-5</v>
      </c>
      <c r="BI249" s="13">
        <f t="shared" si="386"/>
        <v>2.1627750953184122E-6</v>
      </c>
      <c r="BJ249" s="14">
        <f t="shared" si="387"/>
        <v>9.8478121614658229E-2</v>
      </c>
      <c r="BK249" s="14">
        <f t="shared" si="388"/>
        <v>0.2044128915479585</v>
      </c>
      <c r="BL249" s="14">
        <f t="shared" si="389"/>
        <v>0.59533775262844513</v>
      </c>
      <c r="BM249" s="14">
        <f t="shared" si="390"/>
        <v>0.43430278992133137</v>
      </c>
      <c r="BN249" s="14">
        <f t="shared" si="391"/>
        <v>0.56239318181611642</v>
      </c>
    </row>
    <row r="250" spans="1:66" x14ac:dyDescent="0.25">
      <c r="A250" t="s">
        <v>32</v>
      </c>
      <c r="B250" t="s">
        <v>35</v>
      </c>
      <c r="C250" t="s">
        <v>311</v>
      </c>
      <c r="D250" t="s">
        <v>493</v>
      </c>
      <c r="E250" s="10">
        <f>VLOOKUP(A250,home!$A$2:$E$405,3,FALSE)</f>
        <v>1.2278</v>
      </c>
      <c r="F250" s="10">
        <f>VLOOKUP(B250,home!$B$2:$E$405,3,FALSE)</f>
        <v>1.6832</v>
      </c>
      <c r="G250" s="10">
        <f>VLOOKUP(C250,away!$B$2:$E$405,4,FALSE)</f>
        <v>1.0860000000000001</v>
      </c>
      <c r="H250" s="10">
        <f>VLOOKUP(A250,away!$A$2:$E$405,3,FALSE)</f>
        <v>1.1316999999999999</v>
      </c>
      <c r="I250" s="10">
        <f>VLOOKUP(C250,away!$B$2:$E$405,3,FALSE)</f>
        <v>1.1193</v>
      </c>
      <c r="J250" s="10">
        <f>VLOOKUP(B250,home!$B$2:$E$405,4,FALSE)</f>
        <v>0.82469999999999999</v>
      </c>
      <c r="K250" s="12">
        <f t="shared" si="336"/>
        <v>2.2443633945600006</v>
      </c>
      <c r="L250" s="12">
        <f t="shared" si="337"/>
        <v>1.0446572297069998</v>
      </c>
      <c r="M250" s="13">
        <f t="shared" si="338"/>
        <v>3.7290352784623906E-2</v>
      </c>
      <c r="N250" s="13">
        <f t="shared" si="339"/>
        <v>8.3693102760038468E-2</v>
      </c>
      <c r="O250" s="13">
        <f t="shared" si="340"/>
        <v>3.8955636634781916E-2</v>
      </c>
      <c r="P250" s="13">
        <f t="shared" si="341"/>
        <v>8.7430604874885048E-2</v>
      </c>
      <c r="Q250" s="13">
        <f t="shared" si="342"/>
        <v>9.391886810588948E-2</v>
      </c>
      <c r="R250" s="13">
        <f t="shared" si="343"/>
        <v>2.034764372418189E-2</v>
      </c>
      <c r="S250" s="13">
        <f t="shared" si="344"/>
        <v>5.1247240224153931E-2</v>
      </c>
      <c r="T250" s="13">
        <f t="shared" si="345"/>
        <v>9.8113024572715604E-2</v>
      </c>
      <c r="U250" s="13">
        <f t="shared" si="346"/>
        <v>4.5667506740102358E-2</v>
      </c>
      <c r="V250" s="13">
        <f t="shared" si="347"/>
        <v>1.3350421091614564E-2</v>
      </c>
      <c r="W250" s="13">
        <f t="shared" si="348"/>
        <v>7.0262689878455672E-2</v>
      </c>
      <c r="X250" s="13">
        <f t="shared" si="349"/>
        <v>7.3400426960189558E-2</v>
      </c>
      <c r="Y250" s="13">
        <f t="shared" si="350"/>
        <v>3.8339143343771302E-2</v>
      </c>
      <c r="Z250" s="13">
        <f t="shared" si="351"/>
        <v>7.0854377079896261E-3</v>
      </c>
      <c r="AA250" s="13">
        <f t="shared" si="352"/>
        <v>1.5902297026247025E-2</v>
      </c>
      <c r="AB250" s="13">
        <f t="shared" si="353"/>
        <v>1.7845266667564596E-2</v>
      </c>
      <c r="AC250" s="13">
        <f t="shared" si="354"/>
        <v>1.9563293590232141E-3</v>
      </c>
      <c r="AD250" s="13">
        <f t="shared" si="355"/>
        <v>3.9423752291631864E-2</v>
      </c>
      <c r="AE250" s="13">
        <f t="shared" si="356"/>
        <v>4.1184307853631121E-2</v>
      </c>
      <c r="AF250" s="13">
        <f t="shared" si="357"/>
        <v>2.1511742474887262E-2</v>
      </c>
      <c r="AG250" s="13">
        <f t="shared" si="358"/>
        <v>7.4907990999953759E-3</v>
      </c>
      <c r="AH250" s="13">
        <f t="shared" si="359"/>
        <v>1.8504634318224891E-3</v>
      </c>
      <c r="AI250" s="13">
        <f t="shared" si="360"/>
        <v>4.1531123893542698E-3</v>
      </c>
      <c r="AJ250" s="13">
        <f t="shared" si="361"/>
        <v>4.6605467100801733E-3</v>
      </c>
      <c r="AK250" s="13">
        <f t="shared" si="362"/>
        <v>3.4866534782469925E-3</v>
      </c>
      <c r="AL250" s="13">
        <f t="shared" si="363"/>
        <v>1.8347164499277427E-4</v>
      </c>
      <c r="AM250" s="13">
        <f t="shared" si="364"/>
        <v>1.7696245303907888E-2</v>
      </c>
      <c r="AN250" s="13">
        <f t="shared" si="365"/>
        <v>1.8486510595395918E-2</v>
      </c>
      <c r="AO250" s="13">
        <f t="shared" si="366"/>
        <v>9.6560334727676996E-3</v>
      </c>
      <c r="AP250" s="13">
        <f t="shared" si="367"/>
        <v>3.3624150592065222E-3</v>
      </c>
      <c r="AQ250" s="13">
        <f t="shared" si="368"/>
        <v>8.7814280021894574E-4</v>
      </c>
      <c r="AR250" s="13">
        <f t="shared" si="369"/>
        <v>3.8662000047235789E-4</v>
      </c>
      <c r="AS250" s="13">
        <f t="shared" si="370"/>
        <v>8.6771577666493009E-4</v>
      </c>
      <c r="AT250" s="13">
        <f t="shared" si="371"/>
        <v>9.7373476301448522E-4</v>
      </c>
      <c r="AU250" s="13">
        <f t="shared" si="372"/>
        <v>7.2847155270675576E-4</v>
      </c>
      <c r="AV250" s="13">
        <f t="shared" si="373"/>
        <v>4.0873872171833236E-4</v>
      </c>
      <c r="AW250" s="13">
        <f t="shared" si="374"/>
        <v>1.1949051833381876E-5</v>
      </c>
      <c r="AX250" s="13">
        <f t="shared" si="375"/>
        <v>6.6194675302075267E-3</v>
      </c>
      <c r="AY250" s="13">
        <f t="shared" si="376"/>
        <v>6.9150746122420307E-3</v>
      </c>
      <c r="AZ250" s="13">
        <f t="shared" si="377"/>
        <v>3.6119413438209826E-3</v>
      </c>
      <c r="BA250" s="13">
        <f t="shared" si="378"/>
        <v>1.2577468793667354E-3</v>
      </c>
      <c r="BB250" s="13">
        <f t="shared" si="379"/>
        <v>3.2847859266796944E-4</v>
      </c>
      <c r="BC250" s="13">
        <f t="shared" si="380"/>
        <v>6.8629507326915012E-5</v>
      </c>
      <c r="BD250" s="13">
        <f t="shared" si="381"/>
        <v>6.7314229773795368E-5</v>
      </c>
      <c r="BE250" s="13">
        <f t="shared" si="382"/>
        <v>1.5107759323730724E-4</v>
      </c>
      <c r="BF250" s="13">
        <f t="shared" si="383"/>
        <v>1.6953651000001897E-4</v>
      </c>
      <c r="BG250" s="13">
        <f t="shared" si="384"/>
        <v>1.2683384569516599E-4</v>
      </c>
      <c r="BH250" s="13">
        <f t="shared" si="385"/>
        <v>7.1165310117375546E-5</v>
      </c>
      <c r="BI250" s="13">
        <f t="shared" si="386"/>
        <v>3.1944163397989608E-5</v>
      </c>
      <c r="BJ250" s="14">
        <f t="shared" si="387"/>
        <v>0.63621854303833492</v>
      </c>
      <c r="BK250" s="14">
        <f t="shared" si="388"/>
        <v>0.19837349459153547</v>
      </c>
      <c r="BL250" s="14">
        <f t="shared" si="389"/>
        <v>0.15685227926918024</v>
      </c>
      <c r="BM250" s="14">
        <f t="shared" si="390"/>
        <v>0.62999042016223072</v>
      </c>
      <c r="BN250" s="14">
        <f t="shared" si="391"/>
        <v>0.36163620888440073</v>
      </c>
    </row>
    <row r="251" spans="1:66" x14ac:dyDescent="0.25">
      <c r="A251" t="s">
        <v>37</v>
      </c>
      <c r="B251" t="s">
        <v>224</v>
      </c>
      <c r="C251" t="s">
        <v>39</v>
      </c>
      <c r="D251" t="s">
        <v>493</v>
      </c>
      <c r="E251" s="10">
        <f>VLOOKUP(A251,home!$A$2:$E$405,3,FALSE)</f>
        <v>1.5481</v>
      </c>
      <c r="F251" s="10">
        <f>VLOOKUP(B251,home!$B$2:$E$405,3,FALSE)</f>
        <v>0.83050000000000002</v>
      </c>
      <c r="G251" s="10">
        <f>VLOOKUP(C251,away!$B$2:$E$405,4,FALSE)</f>
        <v>1.0435000000000001</v>
      </c>
      <c r="H251" s="10">
        <f>VLOOKUP(A251,away!$A$2:$E$405,3,FALSE)</f>
        <v>1.2666999999999999</v>
      </c>
      <c r="I251" s="10">
        <f>VLOOKUP(C251,away!$B$2:$E$405,3,FALSE)</f>
        <v>0.85019999999999996</v>
      </c>
      <c r="J251" s="10">
        <f>VLOOKUP(B251,home!$B$2:$E$405,4,FALSE)</f>
        <v>1.6353</v>
      </c>
      <c r="K251" s="12">
        <f t="shared" si="336"/>
        <v>1.3416248716750001</v>
      </c>
      <c r="L251" s="12">
        <f t="shared" si="337"/>
        <v>1.7611336204019998</v>
      </c>
      <c r="M251" s="13">
        <f t="shared" si="338"/>
        <v>4.4925105764154975E-2</v>
      </c>
      <c r="N251" s="13">
        <f t="shared" si="339"/>
        <v>6.0272639255820229E-2</v>
      </c>
      <c r="O251" s="13">
        <f t="shared" si="340"/>
        <v>7.9119114161368992E-2</v>
      </c>
      <c r="P251" s="13">
        <f t="shared" si="341"/>
        <v>0.10614817138378636</v>
      </c>
      <c r="Q251" s="13">
        <f t="shared" si="342"/>
        <v>4.0431635953551703E-2</v>
      </c>
      <c r="R251" s="13">
        <f t="shared" si="343"/>
        <v>6.9669665983005474E-2</v>
      </c>
      <c r="S251" s="13">
        <f t="shared" si="344"/>
        <v>6.2701211808341442E-2</v>
      </c>
      <c r="T251" s="13">
        <f t="shared" si="345"/>
        <v>7.1205513405654161E-2</v>
      </c>
      <c r="U251" s="13">
        <f t="shared" si="346"/>
        <v>9.3470556684089837E-2</v>
      </c>
      <c r="V251" s="13">
        <f t="shared" si="347"/>
        <v>1.6461023454218255E-2</v>
      </c>
      <c r="W251" s="13">
        <f t="shared" si="348"/>
        <v>1.8081362799264703E-2</v>
      </c>
      <c r="X251" s="13">
        <f t="shared" si="349"/>
        <v>3.1843695928471083E-2</v>
      </c>
      <c r="Y251" s="13">
        <f t="shared" si="350"/>
        <v>2.8040501748744357E-2</v>
      </c>
      <c r="Z251" s="13">
        <f t="shared" si="351"/>
        <v>4.0899197028282833E-2</v>
      </c>
      <c r="AA251" s="13">
        <f t="shared" si="352"/>
        <v>5.4871379964680493E-2</v>
      </c>
      <c r="AB251" s="13">
        <f t="shared" si="353"/>
        <v>3.6808404051872329E-2</v>
      </c>
      <c r="AC251" s="13">
        <f t="shared" si="354"/>
        <v>2.4308617490293076E-3</v>
      </c>
      <c r="AD251" s="13">
        <f t="shared" si="355"/>
        <v>6.0646015113181573E-3</v>
      </c>
      <c r="AE251" s="13">
        <f t="shared" si="356"/>
        <v>1.0680573615923184E-2</v>
      </c>
      <c r="AF251" s="13">
        <f t="shared" si="357"/>
        <v>9.4049586400904422E-3</v>
      </c>
      <c r="AG251" s="13">
        <f t="shared" si="358"/>
        <v>5.521129619851183E-3</v>
      </c>
      <c r="AH251" s="13">
        <f t="shared" si="359"/>
        <v>1.8007237733488612E-2</v>
      </c>
      <c r="AI251" s="13">
        <f t="shared" si="360"/>
        <v>2.415895801341288E-2</v>
      </c>
      <c r="AJ251" s="13">
        <f t="shared" si="361"/>
        <v>1.6206129472273387E-2</v>
      </c>
      <c r="AK251" s="13">
        <f t="shared" si="362"/>
        <v>7.2475154578624064E-3</v>
      </c>
      <c r="AL251" s="13">
        <f t="shared" si="363"/>
        <v>2.2974372583637405E-4</v>
      </c>
      <c r="AM251" s="13">
        <f t="shared" si="364"/>
        <v>1.627284044876446E-3</v>
      </c>
      <c r="AN251" s="13">
        <f t="shared" si="365"/>
        <v>2.8658646413756653E-3</v>
      </c>
      <c r="AO251" s="13">
        <f t="shared" si="366"/>
        <v>2.5235852857240027E-3</v>
      </c>
      <c r="AP251" s="13">
        <f t="shared" si="367"/>
        <v>1.4814569635467761E-3</v>
      </c>
      <c r="AQ251" s="13">
        <f t="shared" si="368"/>
        <v>6.5226091642022182E-4</v>
      </c>
      <c r="AR251" s="13">
        <f t="shared" si="369"/>
        <v>6.3426303566036539E-3</v>
      </c>
      <c r="AS251" s="13">
        <f t="shared" si="370"/>
        <v>8.5094306382603371E-3</v>
      </c>
      <c r="AT251" s="13">
        <f t="shared" si="371"/>
        <v>5.7082318940416708E-3</v>
      </c>
      <c r="AU251" s="13">
        <f t="shared" si="372"/>
        <v>2.5527686274449328E-3</v>
      </c>
      <c r="AV251" s="13">
        <f t="shared" si="373"/>
        <v>8.5621447055294351E-4</v>
      </c>
      <c r="AW251" s="13">
        <f t="shared" si="374"/>
        <v>1.5078723163325443E-5</v>
      </c>
      <c r="AX251" s="13">
        <f t="shared" si="375"/>
        <v>3.6386745798102325E-4</v>
      </c>
      <c r="AY251" s="13">
        <f t="shared" si="376"/>
        <v>6.4081921362059196E-4</v>
      </c>
      <c r="AZ251" s="13">
        <f t="shared" si="377"/>
        <v>5.6428413085339796E-4</v>
      </c>
      <c r="BA251" s="13">
        <f t="shared" si="378"/>
        <v>3.312599181017469E-4</v>
      </c>
      <c r="BB251" s="13">
        <f t="shared" si="379"/>
        <v>1.4584824471514985E-4</v>
      </c>
      <c r="BC251" s="13">
        <f t="shared" si="380"/>
        <v>5.1371649448893684E-5</v>
      </c>
      <c r="BD251" s="13">
        <f t="shared" si="381"/>
        <v>1.8617032604661726E-3</v>
      </c>
      <c r="BE251" s="13">
        <f t="shared" si="382"/>
        <v>2.4977073979198581E-3</v>
      </c>
      <c r="BF251" s="13">
        <f t="shared" si="383"/>
        <v>1.6754931836079642E-3</v>
      </c>
      <c r="BG251" s="13">
        <f t="shared" si="384"/>
        <v>7.4929444248345739E-4</v>
      </c>
      <c r="BH251" s="13">
        <f t="shared" si="385"/>
        <v>2.513180150609148E-4</v>
      </c>
      <c r="BI251" s="13">
        <f t="shared" si="386"/>
        <v>6.7434899941143069E-5</v>
      </c>
      <c r="BJ251" s="14">
        <f t="shared" si="387"/>
        <v>0.29279451494535308</v>
      </c>
      <c r="BK251" s="14">
        <f t="shared" si="388"/>
        <v>0.23353693709898729</v>
      </c>
      <c r="BL251" s="14">
        <f t="shared" si="389"/>
        <v>0.43063118870843747</v>
      </c>
      <c r="BM251" s="14">
        <f t="shared" si="390"/>
        <v>0.59666976478891587</v>
      </c>
      <c r="BN251" s="14">
        <f t="shared" si="391"/>
        <v>0.40056633250168772</v>
      </c>
    </row>
    <row r="252" spans="1:66" x14ac:dyDescent="0.25">
      <c r="A252" t="s">
        <v>37</v>
      </c>
      <c r="B252" t="s">
        <v>229</v>
      </c>
      <c r="C252" t="s">
        <v>38</v>
      </c>
      <c r="D252" t="s">
        <v>493</v>
      </c>
      <c r="E252" s="10">
        <f>VLOOKUP(A252,home!$A$2:$E$405,3,FALSE)</f>
        <v>1.5481</v>
      </c>
      <c r="F252" s="10">
        <f>VLOOKUP(B252,home!$B$2:$E$405,3,FALSE)</f>
        <v>0.73819999999999997</v>
      </c>
      <c r="G252" s="10">
        <f>VLOOKUP(C252,away!$B$2:$E$405,4,FALSE)</f>
        <v>0.74529999999999996</v>
      </c>
      <c r="H252" s="10">
        <f>VLOOKUP(A252,away!$A$2:$E$405,3,FALSE)</f>
        <v>1.2666999999999999</v>
      </c>
      <c r="I252" s="10">
        <f>VLOOKUP(C252,away!$B$2:$E$405,3,FALSE)</f>
        <v>0.48580000000000001</v>
      </c>
      <c r="J252" s="10">
        <f>VLOOKUP(B252,home!$B$2:$E$405,4,FALSE)</f>
        <v>0.62029999999999996</v>
      </c>
      <c r="K252" s="12">
        <f t="shared" si="336"/>
        <v>0.85173437012599995</v>
      </c>
      <c r="L252" s="12">
        <f t="shared" si="337"/>
        <v>0.38170958205799993</v>
      </c>
      <c r="M252" s="13">
        <f t="shared" si="338"/>
        <v>0.29128766744424411</v>
      </c>
      <c r="N252" s="13">
        <f t="shared" si="339"/>
        <v>0.24809971795609503</v>
      </c>
      <c r="O252" s="13">
        <f t="shared" si="340"/>
        <v>0.11118729379879209</v>
      </c>
      <c r="P252" s="13">
        <f t="shared" si="341"/>
        <v>9.4702039649728689E-2</v>
      </c>
      <c r="Q252" s="13">
        <f t="shared" si="342"/>
        <v>0.10565752850088642</v>
      </c>
      <c r="R252" s="13">
        <f t="shared" si="343"/>
        <v>2.1220627723048491E-2</v>
      </c>
      <c r="S252" s="13">
        <f t="shared" si="344"/>
        <v>7.6972674405581011E-3</v>
      </c>
      <c r="T252" s="13">
        <f t="shared" si="345"/>
        <v>4.0330491045354563E-2</v>
      </c>
      <c r="U252" s="13">
        <f t="shared" si="346"/>
        <v>1.807433798736904E-2</v>
      </c>
      <c r="V252" s="13">
        <f t="shared" si="347"/>
        <v>2.7805537954439562E-4</v>
      </c>
      <c r="W252" s="13">
        <f t="shared" si="348"/>
        <v>2.9997382828924127E-2</v>
      </c>
      <c r="X252" s="13">
        <f t="shared" si="349"/>
        <v>1.1450288462462451E-2</v>
      </c>
      <c r="Y252" s="13">
        <f t="shared" si="350"/>
        <v>2.1853424117250411E-3</v>
      </c>
      <c r="Z252" s="13">
        <f t="shared" si="351"/>
        <v>2.7000389797244154E-3</v>
      </c>
      <c r="AA252" s="13">
        <f t="shared" si="352"/>
        <v>2.2997159997112226E-3</v>
      </c>
      <c r="AB252" s="13">
        <f t="shared" si="353"/>
        <v>9.7937357924136122E-4</v>
      </c>
      <c r="AC252" s="13">
        <f t="shared" si="354"/>
        <v>5.6500013821118188E-6</v>
      </c>
      <c r="AD252" s="13">
        <f t="shared" si="355"/>
        <v>6.3874504923055438E-3</v>
      </c>
      <c r="AE252" s="13">
        <f t="shared" si="356"/>
        <v>2.4381510578341146E-3</v>
      </c>
      <c r="AF252" s="13">
        <f t="shared" si="357"/>
        <v>4.6533281064006527E-4</v>
      </c>
      <c r="AG252" s="13">
        <f t="shared" si="358"/>
        <v>5.9207330889097911E-5</v>
      </c>
      <c r="AH252" s="13">
        <f t="shared" si="359"/>
        <v>2.5765768762272883E-4</v>
      </c>
      <c r="AI252" s="13">
        <f t="shared" si="360"/>
        <v>2.194559082754666E-4</v>
      </c>
      <c r="AJ252" s="13">
        <f t="shared" si="361"/>
        <v>9.3459069902716876E-5</v>
      </c>
      <c r="AK252" s="13">
        <f t="shared" si="362"/>
        <v>2.6534100678717455E-5</v>
      </c>
      <c r="AL252" s="13">
        <f t="shared" si="363"/>
        <v>7.3476046494442603E-8</v>
      </c>
      <c r="AM252" s="13">
        <f t="shared" si="364"/>
        <v>1.0880822243549743E-3</v>
      </c>
      <c r="AN252" s="13">
        <f t="shared" si="365"/>
        <v>4.1533141110327611E-4</v>
      </c>
      <c r="AO252" s="13">
        <f t="shared" si="366"/>
        <v>7.9267989673895459E-5</v>
      </c>
      <c r="AP252" s="13">
        <f t="shared" si="367"/>
        <v>1.0085783736333496E-5</v>
      </c>
      <c r="AQ252" s="13">
        <f t="shared" si="368"/>
        <v>9.6246007368080803E-7</v>
      </c>
      <c r="AR252" s="13">
        <f t="shared" si="369"/>
        <v>1.9670081651300504E-5</v>
      </c>
      <c r="AS252" s="13">
        <f t="shared" si="370"/>
        <v>1.6753684605597422E-5</v>
      </c>
      <c r="AT252" s="13">
        <f t="shared" si="371"/>
        <v>7.1348445024190913E-6</v>
      </c>
      <c r="AU252" s="13">
        <f t="shared" si="372"/>
        <v>2.0256640960716261E-6</v>
      </c>
      <c r="AV252" s="13">
        <f t="shared" si="373"/>
        <v>4.313319332386048E-7</v>
      </c>
      <c r="AW252" s="13">
        <f t="shared" si="374"/>
        <v>6.6356048276895246E-10</v>
      </c>
      <c r="AX252" s="13">
        <f t="shared" si="375"/>
        <v>1.5445950466771348E-4</v>
      </c>
      <c r="AY252" s="13">
        <f t="shared" si="376"/>
        <v>5.8958672971598594E-5</v>
      </c>
      <c r="AZ252" s="13">
        <f t="shared" si="377"/>
        <v>1.12525452093416E-5</v>
      </c>
      <c r="BA252" s="13">
        <f t="shared" si="378"/>
        <v>1.4317347763155106E-6</v>
      </c>
      <c r="BB252" s="13">
        <f t="shared" si="379"/>
        <v>1.3662672077132439E-7</v>
      </c>
      <c r="BC252" s="13">
        <f t="shared" si="380"/>
        <v>1.0430345696715458E-8</v>
      </c>
      <c r="BD252" s="13">
        <f t="shared" si="381"/>
        <v>1.2513764410274411E-6</v>
      </c>
      <c r="BE252" s="13">
        <f t="shared" si="382"/>
        <v>1.0658403247890232E-6</v>
      </c>
      <c r="BF252" s="13">
        <f t="shared" si="383"/>
        <v>4.5390641884453488E-7</v>
      </c>
      <c r="BG252" s="13">
        <f t="shared" si="384"/>
        <v>1.2886923258356608E-7</v>
      </c>
      <c r="BH252" s="13">
        <f t="shared" si="385"/>
        <v>2.7440588660796159E-8</v>
      </c>
      <c r="BI252" s="13">
        <f t="shared" si="386"/>
        <v>4.6744184997779752E-9</v>
      </c>
      <c r="BJ252" s="14">
        <f t="shared" si="387"/>
        <v>0.44889087228075003</v>
      </c>
      <c r="BK252" s="14">
        <f t="shared" si="388"/>
        <v>0.39402971206447546</v>
      </c>
      <c r="BL252" s="14">
        <f t="shared" si="389"/>
        <v>0.15440740356885482</v>
      </c>
      <c r="BM252" s="14">
        <f t="shared" si="390"/>
        <v>0.12781419381159886</v>
      </c>
      <c r="BN252" s="14">
        <f t="shared" si="391"/>
        <v>0.87215487507279477</v>
      </c>
    </row>
    <row r="253" spans="1:66" x14ac:dyDescent="0.25">
      <c r="A253" t="s">
        <v>37</v>
      </c>
      <c r="B253" t="s">
        <v>231</v>
      </c>
      <c r="C253" t="s">
        <v>227</v>
      </c>
      <c r="D253" t="s">
        <v>493</v>
      </c>
      <c r="E253" s="10">
        <f>VLOOKUP(A253,home!$A$2:$E$405,3,FALSE)</f>
        <v>1.5481</v>
      </c>
      <c r="F253" s="10">
        <f>VLOOKUP(B253,home!$B$2:$E$405,3,FALSE)</f>
        <v>0.79500000000000004</v>
      </c>
      <c r="G253" s="10">
        <f>VLOOKUP(C253,away!$B$2:$E$405,4,FALSE)</f>
        <v>1.1535</v>
      </c>
      <c r="H253" s="10">
        <f>VLOOKUP(A253,away!$A$2:$E$405,3,FALSE)</f>
        <v>1.2666999999999999</v>
      </c>
      <c r="I253" s="10">
        <f>VLOOKUP(C253,away!$B$2:$E$405,3,FALSE)</f>
        <v>1.1277999999999999</v>
      </c>
      <c r="J253" s="10">
        <f>VLOOKUP(B253,home!$B$2:$E$405,4,FALSE)</f>
        <v>0.78949999999999998</v>
      </c>
      <c r="K253" s="12">
        <f t="shared" si="336"/>
        <v>1.4196580132500001</v>
      </c>
      <c r="L253" s="12">
        <f t="shared" si="337"/>
        <v>1.1278672732699999</v>
      </c>
      <c r="M253" s="13">
        <f t="shared" si="338"/>
        <v>7.827513504403423E-2</v>
      </c>
      <c r="N253" s="13">
        <f t="shared" si="339"/>
        <v>0.11112392270348909</v>
      </c>
      <c r="O253" s="13">
        <f t="shared" si="340"/>
        <v>8.8283963126955897E-2</v>
      </c>
      <c r="P253" s="13">
        <f t="shared" si="341"/>
        <v>0.12533303569465046</v>
      </c>
      <c r="Q253" s="13">
        <f t="shared" si="342"/>
        <v>7.8878983664890961E-2</v>
      </c>
      <c r="R253" s="13">
        <f t="shared" si="343"/>
        <v>4.9786296382734491E-2</v>
      </c>
      <c r="S253" s="13">
        <f t="shared" si="344"/>
        <v>5.0170369644203364E-2</v>
      </c>
      <c r="T253" s="13">
        <f t="shared" si="345"/>
        <v>8.8965024224429423E-2</v>
      </c>
      <c r="U253" s="13">
        <f t="shared" si="346"/>
        <v>7.067951460978851E-2</v>
      </c>
      <c r="V253" s="13">
        <f t="shared" si="347"/>
        <v>8.925787119574204E-3</v>
      </c>
      <c r="W253" s="13">
        <f t="shared" si="348"/>
        <v>3.7327060412292772E-2</v>
      </c>
      <c r="X253" s="13">
        <f t="shared" si="349"/>
        <v>4.2099969846397203E-2</v>
      </c>
      <c r="Y253" s="13">
        <f t="shared" si="350"/>
        <v>2.3741589097702621E-2</v>
      </c>
      <c r="Z253" s="13">
        <f t="shared" si="351"/>
        <v>1.8717444782468937E-2</v>
      </c>
      <c r="AA253" s="13">
        <f t="shared" si="352"/>
        <v>2.6572370472996432E-2</v>
      </c>
      <c r="AB253" s="13">
        <f t="shared" si="353"/>
        <v>1.886183933651854E-2</v>
      </c>
      <c r="AC253" s="13">
        <f t="shared" si="354"/>
        <v>8.932402312617501E-4</v>
      </c>
      <c r="AD253" s="13">
        <f t="shared" si="355"/>
        <v>1.3247915106344576E-2</v>
      </c>
      <c r="AE253" s="13">
        <f t="shared" si="356"/>
        <v>1.4941889887505297E-2</v>
      </c>
      <c r="AF253" s="13">
        <f t="shared" si="357"/>
        <v>8.4262343024605942E-3</v>
      </c>
      <c r="AG253" s="13">
        <f t="shared" si="358"/>
        <v>3.1678913022167902E-3</v>
      </c>
      <c r="AH253" s="13">
        <f t="shared" si="359"/>
        <v>5.2776983523462571E-3</v>
      </c>
      <c r="AI253" s="13">
        <f t="shared" si="360"/>
        <v>7.4925267574246857E-3</v>
      </c>
      <c r="AJ253" s="13">
        <f t="shared" si="361"/>
        <v>5.318412825333998E-3</v>
      </c>
      <c r="AK253" s="13">
        <f t="shared" si="362"/>
        <v>2.5167757950856611E-3</v>
      </c>
      <c r="AL253" s="13">
        <f t="shared" si="363"/>
        <v>5.720974341374029E-5</v>
      </c>
      <c r="AM253" s="13">
        <f t="shared" si="364"/>
        <v>3.7615017679155593E-3</v>
      </c>
      <c r="AN253" s="13">
        <f t="shared" si="365"/>
        <v>4.2424747423792054E-3</v>
      </c>
      <c r="AO253" s="13">
        <f t="shared" si="366"/>
        <v>2.3924742098020402E-3</v>
      </c>
      <c r="AP253" s="13">
        <f t="shared" si="367"/>
        <v>8.9946445445940836E-4</v>
      </c>
      <c r="AQ253" s="13">
        <f t="shared" si="368"/>
        <v>2.5361913041360522E-4</v>
      </c>
      <c r="AR253" s="13">
        <f t="shared" si="369"/>
        <v>1.190508649960469E-3</v>
      </c>
      <c r="AS253" s="13">
        <f t="shared" si="370"/>
        <v>1.690115144759819E-3</v>
      </c>
      <c r="AT253" s="13">
        <f t="shared" si="371"/>
        <v>1.1996927542867308E-3</v>
      </c>
      <c r="AU253" s="13">
        <f t="shared" si="372"/>
        <v>5.677178106870402E-4</v>
      </c>
      <c r="AV253" s="13">
        <f t="shared" si="373"/>
        <v>2.0149128480165086E-4</v>
      </c>
      <c r="AW253" s="13">
        <f t="shared" si="374"/>
        <v>2.5445397078886562E-6</v>
      </c>
      <c r="AX253" s="13">
        <f t="shared" si="375"/>
        <v>8.9000768777922718E-4</v>
      </c>
      <c r="AY253" s="13">
        <f t="shared" si="376"/>
        <v>1.0038105440048942E-3</v>
      </c>
      <c r="AZ253" s="13">
        <f t="shared" si="377"/>
        <v>5.6608253057323778E-4</v>
      </c>
      <c r="BA253" s="13">
        <f t="shared" si="378"/>
        <v>2.1282198673447302E-4</v>
      </c>
      <c r="BB253" s="13">
        <f t="shared" si="379"/>
        <v>6.0008738467528547E-5</v>
      </c>
      <c r="BC253" s="13">
        <f t="shared" si="380"/>
        <v>1.3536378445548796E-5</v>
      </c>
      <c r="BD253" s="13">
        <f t="shared" si="381"/>
        <v>2.2378929080587735E-4</v>
      </c>
      <c r="BE253" s="13">
        <f t="shared" si="382"/>
        <v>3.1770425997209835E-4</v>
      </c>
      <c r="BF253" s="13">
        <f t="shared" si="383"/>
        <v>2.2551569925652538E-4</v>
      </c>
      <c r="BG253" s="13">
        <f t="shared" si="384"/>
        <v>1.0671838985440111E-4</v>
      </c>
      <c r="BH253" s="13">
        <f t="shared" si="385"/>
        <v>3.7875904329484526E-5</v>
      </c>
      <c r="BI253" s="13">
        <f t="shared" si="386"/>
        <v>1.075416621808861E-5</v>
      </c>
      <c r="BJ253" s="14">
        <f t="shared" si="387"/>
        <v>0.436216282718704</v>
      </c>
      <c r="BK253" s="14">
        <f t="shared" si="388"/>
        <v>0.26465858802114262</v>
      </c>
      <c r="BL253" s="14">
        <f t="shared" si="389"/>
        <v>0.28056128101411648</v>
      </c>
      <c r="BM253" s="14">
        <f t="shared" si="390"/>
        <v>0.46747099391537994</v>
      </c>
      <c r="BN253" s="14">
        <f t="shared" si="391"/>
        <v>0.5316813366167551</v>
      </c>
    </row>
    <row r="254" spans="1:66" x14ac:dyDescent="0.25">
      <c r="A254" t="s">
        <v>37</v>
      </c>
      <c r="B254" t="s">
        <v>228</v>
      </c>
      <c r="C254" t="s">
        <v>226</v>
      </c>
      <c r="D254" t="s">
        <v>493</v>
      </c>
      <c r="E254" s="10">
        <f>VLOOKUP(A254,home!$A$2:$E$405,3,FALSE)</f>
        <v>1.5481</v>
      </c>
      <c r="F254" s="10">
        <f>VLOOKUP(B254,home!$B$2:$E$405,3,FALSE)</f>
        <v>0.84470000000000001</v>
      </c>
      <c r="G254" s="10">
        <f>VLOOKUP(C254,away!$B$2:$E$405,4,FALSE)</f>
        <v>1.0611999999999999</v>
      </c>
      <c r="H254" s="10">
        <f>VLOOKUP(A254,away!$A$2:$E$405,3,FALSE)</f>
        <v>1.2666999999999999</v>
      </c>
      <c r="I254" s="10">
        <f>VLOOKUP(C254,away!$B$2:$E$405,3,FALSE)</f>
        <v>1.3532999999999999</v>
      </c>
      <c r="J254" s="10">
        <f>VLOOKUP(B254,home!$B$2:$E$405,4,FALSE)</f>
        <v>1.4575</v>
      </c>
      <c r="K254" s="12">
        <f t="shared" si="336"/>
        <v>1.3877100902839998</v>
      </c>
      <c r="L254" s="12">
        <f t="shared" si="337"/>
        <v>2.4984830978249999</v>
      </c>
      <c r="M254" s="13">
        <f t="shared" si="338"/>
        <v>2.052332595762071E-2</v>
      </c>
      <c r="N254" s="13">
        <f t="shared" si="339"/>
        <v>2.8480426517577796E-2</v>
      </c>
      <c r="O254" s="13">
        <f t="shared" si="340"/>
        <v>5.1277183016268421E-2</v>
      </c>
      <c r="P254" s="13">
        <f t="shared" si="341"/>
        <v>7.1157864273015042E-2</v>
      </c>
      <c r="Q254" s="13">
        <f t="shared" si="342"/>
        <v>1.9761287627017357E-2</v>
      </c>
      <c r="R254" s="13">
        <f t="shared" si="343"/>
        <v>6.4057587535112911E-2</v>
      </c>
      <c r="S254" s="13">
        <f t="shared" si="344"/>
        <v>6.1679106719258123E-2</v>
      </c>
      <c r="T254" s="13">
        <f t="shared" si="345"/>
        <v>4.9373243127361167E-2</v>
      </c>
      <c r="U254" s="13">
        <f t="shared" si="346"/>
        <v>8.8893360581726769E-2</v>
      </c>
      <c r="V254" s="13">
        <f t="shared" si="347"/>
        <v>2.3761329011533681E-2</v>
      </c>
      <c r="W254" s="13">
        <f t="shared" si="348"/>
        <v>9.1409794123387782E-3</v>
      </c>
      <c r="X254" s="13">
        <f t="shared" si="349"/>
        <v>2.2838582559294739E-2</v>
      </c>
      <c r="Y254" s="13">
        <f t="shared" si="350"/>
        <v>2.8530906251339375E-2</v>
      </c>
      <c r="Z254" s="13">
        <f t="shared" si="351"/>
        <v>5.3348933247975003E-2</v>
      </c>
      <c r="AA254" s="13">
        <f t="shared" si="352"/>
        <v>7.4032852974102475E-2</v>
      </c>
      <c r="AB254" s="13">
        <f t="shared" si="353"/>
        <v>5.1368068542336928E-2</v>
      </c>
      <c r="AC254" s="13">
        <f t="shared" si="354"/>
        <v>5.1490357491293329E-3</v>
      </c>
      <c r="AD254" s="13">
        <f t="shared" si="355"/>
        <v>3.1712573413952084E-3</v>
      </c>
      <c r="AE254" s="13">
        <f t="shared" si="356"/>
        <v>7.9233328663293728E-3</v>
      </c>
      <c r="AF254" s="13">
        <f t="shared" si="357"/>
        <v>9.8981566224826262E-3</v>
      </c>
      <c r="AG254" s="13">
        <f t="shared" si="358"/>
        <v>8.243459006965808E-3</v>
      </c>
      <c r="AH254" s="13">
        <f t="shared" si="359"/>
        <v>3.3322852001764929E-2</v>
      </c>
      <c r="AI254" s="13">
        <f t="shared" si="360"/>
        <v>4.6242457959889578E-2</v>
      </c>
      <c r="AJ254" s="13">
        <f t="shared" si="361"/>
        <v>3.2085562755236226E-2</v>
      </c>
      <c r="AK254" s="13">
        <f t="shared" si="362"/>
        <v>1.484181972929393E-2</v>
      </c>
      <c r="AL254" s="13">
        <f t="shared" si="363"/>
        <v>7.1410333340712364E-4</v>
      </c>
      <c r="AM254" s="13">
        <f t="shared" si="364"/>
        <v>8.801571623082684E-4</v>
      </c>
      <c r="AN254" s="13">
        <f t="shared" si="365"/>
        <v>2.1990577934568236E-3</v>
      </c>
      <c r="AO254" s="13">
        <f t="shared" si="366"/>
        <v>2.7471543640461074E-3</v>
      </c>
      <c r="AP254" s="13">
        <f t="shared" si="367"/>
        <v>2.287906248561795E-3</v>
      </c>
      <c r="AQ254" s="13">
        <f t="shared" si="368"/>
        <v>1.4290737728599621E-3</v>
      </c>
      <c r="AR254" s="13">
        <f t="shared" si="369"/>
        <v>1.6651316499546726E-2</v>
      </c>
      <c r="AS254" s="13">
        <f t="shared" si="370"/>
        <v>2.3107199922933447E-2</v>
      </c>
      <c r="AT254" s="13">
        <f t="shared" si="371"/>
        <v>1.6033047245632207E-2</v>
      </c>
      <c r="AU254" s="13">
        <f t="shared" si="372"/>
        <v>7.4164071469212996E-3</v>
      </c>
      <c r="AV254" s="13">
        <f t="shared" si="373"/>
        <v>2.572955757859265E-3</v>
      </c>
      <c r="AW254" s="13">
        <f t="shared" si="374"/>
        <v>6.8775494473972528E-5</v>
      </c>
      <c r="AX254" s="13">
        <f t="shared" si="375"/>
        <v>2.0356716252848591E-4</v>
      </c>
      <c r="AY254" s="13">
        <f t="shared" si="376"/>
        <v>5.0860911484961662E-4</v>
      </c>
      <c r="AZ254" s="13">
        <f t="shared" si="377"/>
        <v>6.3537563842575083E-4</v>
      </c>
      <c r="BA254" s="13">
        <f t="shared" si="378"/>
        <v>5.2915843112550233E-4</v>
      </c>
      <c r="BB254" s="13">
        <f t="shared" si="379"/>
        <v>3.3052334905966544E-4</v>
      </c>
      <c r="BC254" s="13">
        <f t="shared" si="380"/>
        <v>1.6516140021241734E-4</v>
      </c>
      <c r="BD254" s="13">
        <f t="shared" si="381"/>
        <v>6.9338388051086754E-3</v>
      </c>
      <c r="BE254" s="13">
        <f t="shared" si="382"/>
        <v>9.6221580742520615E-3</v>
      </c>
      <c r="BF254" s="13">
        <f t="shared" si="383"/>
        <v>6.6763829249736253E-3</v>
      </c>
      <c r="BG254" s="13">
        <f t="shared" si="384"/>
        <v>3.0882946505285673E-3</v>
      </c>
      <c r="BH254" s="13">
        <f t="shared" si="385"/>
        <v>1.0714144120771481E-3</v>
      </c>
      <c r="BI254" s="13">
        <f t="shared" si="386"/>
        <v>2.9736251810303158E-4</v>
      </c>
      <c r="BJ254" s="14">
        <f t="shared" si="387"/>
        <v>0.19927737576953658</v>
      </c>
      <c r="BK254" s="14">
        <f t="shared" si="388"/>
        <v>0.18349337415881367</v>
      </c>
      <c r="BL254" s="14">
        <f t="shared" si="389"/>
        <v>0.54959212305366834</v>
      </c>
      <c r="BM254" s="14">
        <f t="shared" si="390"/>
        <v>0.73001429768300574</v>
      </c>
      <c r="BN254" s="14">
        <f t="shared" si="391"/>
        <v>0.25525767492661222</v>
      </c>
    </row>
    <row r="255" spans="1:66" x14ac:dyDescent="0.25">
      <c r="A255" t="s">
        <v>37</v>
      </c>
      <c r="B255" t="s">
        <v>230</v>
      </c>
      <c r="C255" t="s">
        <v>225</v>
      </c>
      <c r="D255" t="s">
        <v>493</v>
      </c>
      <c r="E255" s="10">
        <f>VLOOKUP(A255,home!$A$2:$E$405,3,FALSE)</f>
        <v>1.5481</v>
      </c>
      <c r="F255" s="10">
        <f>VLOOKUP(B255,home!$B$2:$E$405,3,FALSE)</f>
        <v>1.1924999999999999</v>
      </c>
      <c r="G255" s="10">
        <f>VLOOKUP(C255,away!$B$2:$E$405,4,FALSE)</f>
        <v>0.39750000000000002</v>
      </c>
      <c r="H255" s="10">
        <f>VLOOKUP(A255,away!$A$2:$E$405,3,FALSE)</f>
        <v>1.2666999999999999</v>
      </c>
      <c r="I255" s="10">
        <f>VLOOKUP(C255,away!$B$2:$E$405,3,FALSE)</f>
        <v>1.1537999999999999</v>
      </c>
      <c r="J255" s="10">
        <f>VLOOKUP(B255,home!$B$2:$E$405,4,FALSE)</f>
        <v>1.0931</v>
      </c>
      <c r="K255" s="12">
        <f t="shared" si="336"/>
        <v>0.73382842687499994</v>
      </c>
      <c r="L255" s="12">
        <f t="shared" si="337"/>
        <v>1.5975858286259996</v>
      </c>
      <c r="M255" s="13">
        <f t="shared" si="338"/>
        <v>9.7158243299651822E-2</v>
      </c>
      <c r="N255" s="13">
        <f t="shared" si="339"/>
        <v>7.1297480838521998E-2</v>
      </c>
      <c r="O255" s="13">
        <f t="shared" si="340"/>
        <v>0.15521863262972072</v>
      </c>
      <c r="P255" s="13">
        <f t="shared" si="341"/>
        <v>0.11390384500435649</v>
      </c>
      <c r="Q255" s="13">
        <f t="shared" si="342"/>
        <v>2.6160059101941517E-2</v>
      </c>
      <c r="R255" s="13">
        <f t="shared" si="343"/>
        <v>0.12398754391397351</v>
      </c>
      <c r="S255" s="13">
        <f t="shared" si="344"/>
        <v>3.3383904098498042E-2</v>
      </c>
      <c r="T255" s="13">
        <f t="shared" si="345"/>
        <v>4.1792939697280367E-2</v>
      </c>
      <c r="U255" s="13">
        <f t="shared" si="346"/>
        <v>9.0985584302486155E-2</v>
      </c>
      <c r="V255" s="13">
        <f t="shared" si="347"/>
        <v>4.3486388904609811E-3</v>
      </c>
      <c r="W255" s="13">
        <f t="shared" si="348"/>
        <v>6.3989983392449242E-3</v>
      </c>
      <c r="X255" s="13">
        <f t="shared" si="349"/>
        <v>1.0222949064178997E-2</v>
      </c>
      <c r="Y255" s="13">
        <f t="shared" si="350"/>
        <v>8.1660192758488959E-3</v>
      </c>
      <c r="Z255" s="13">
        <f t="shared" si="351"/>
        <v>6.6026914361035957E-2</v>
      </c>
      <c r="AA255" s="13">
        <f t="shared" si="352"/>
        <v>4.8452426696969357E-2</v>
      </c>
      <c r="AB255" s="13">
        <f t="shared" si="353"/>
        <v>1.7777884030656631E-2</v>
      </c>
      <c r="AC255" s="13">
        <f t="shared" si="354"/>
        <v>3.1863398393749547E-4</v>
      </c>
      <c r="AD255" s="13">
        <f t="shared" si="355"/>
        <v>1.1739417212159597E-3</v>
      </c>
      <c r="AE255" s="13">
        <f t="shared" si="356"/>
        <v>1.8754726574474313E-3</v>
      </c>
      <c r="AF255" s="13">
        <f t="shared" si="357"/>
        <v>1.4981142697567801E-3</v>
      </c>
      <c r="AG255" s="13">
        <f t="shared" si="358"/>
        <v>7.977887090086065E-4</v>
      </c>
      <c r="AH255" s="13">
        <f t="shared" si="359"/>
        <v>2.6370915672773401E-2</v>
      </c>
      <c r="AI255" s="13">
        <f t="shared" si="360"/>
        <v>1.9351727563404586E-2</v>
      </c>
      <c r="AJ255" s="13">
        <f t="shared" si="361"/>
        <v>7.1004238975833798E-3</v>
      </c>
      <c r="AK255" s="13">
        <f t="shared" si="362"/>
        <v>1.7368309663030896E-3</v>
      </c>
      <c r="AL255" s="13">
        <f t="shared" si="363"/>
        <v>1.4942071691272402E-5</v>
      </c>
      <c r="AM255" s="13">
        <f t="shared" si="364"/>
        <v>1.7229436130456754E-4</v>
      </c>
      <c r="AN255" s="13">
        <f t="shared" si="365"/>
        <v>2.7525502997234494E-4</v>
      </c>
      <c r="AO255" s="13">
        <f t="shared" si="366"/>
        <v>2.1987176757092152E-4</v>
      </c>
      <c r="AP255" s="13">
        <f t="shared" si="367"/>
        <v>1.1708800666208459E-4</v>
      </c>
      <c r="AQ255" s="13">
        <f t="shared" si="368"/>
        <v>4.6764535036353277E-5</v>
      </c>
      <c r="AR255" s="13">
        <f t="shared" si="369"/>
        <v>8.4259602333428066E-3</v>
      </c>
      <c r="AS255" s="13">
        <f t="shared" si="370"/>
        <v>6.1832091429452592E-3</v>
      </c>
      <c r="AT255" s="13">
        <f t="shared" si="371"/>
        <v>2.2687073192033179E-3</v>
      </c>
      <c r="AU255" s="13">
        <f t="shared" si="372"/>
        <v>5.5494730769692314E-4</v>
      </c>
      <c r="AV255" s="13">
        <f t="shared" si="373"/>
        <v>1.0180902745143739E-4</v>
      </c>
      <c r="AW255" s="13">
        <f t="shared" si="374"/>
        <v>4.8659433202456524E-7</v>
      </c>
      <c r="AX255" s="13">
        <f t="shared" si="375"/>
        <v>2.1072416685927266E-5</v>
      </c>
      <c r="AY255" s="13">
        <f t="shared" si="376"/>
        <v>3.366499427233945E-5</v>
      </c>
      <c r="AZ255" s="13">
        <f t="shared" si="377"/>
        <v>2.6891358885132479E-5</v>
      </c>
      <c r="BA255" s="13">
        <f t="shared" si="378"/>
        <v>1.4320417955794499E-5</v>
      </c>
      <c r="BB255" s="13">
        <f t="shared" si="379"/>
        <v>5.7195241965446542E-6</v>
      </c>
      <c r="BC255" s="13">
        <f t="shared" si="380"/>
        <v>1.8274861605766482E-6</v>
      </c>
      <c r="BD255" s="13">
        <f t="shared" si="381"/>
        <v>2.2435324435591151E-3</v>
      </c>
      <c r="BE255" s="13">
        <f t="shared" si="382"/>
        <v>1.64636788370001E-3</v>
      </c>
      <c r="BF255" s="13">
        <f t="shared" si="383"/>
        <v>6.0407577707655049E-4</v>
      </c>
      <c r="BG255" s="13">
        <f t="shared" si="384"/>
        <v>1.4776265906845943E-4</v>
      </c>
      <c r="BH255" s="13">
        <f t="shared" si="385"/>
        <v>2.7108109913768624E-5</v>
      </c>
      <c r="BI255" s="13">
        <f t="shared" si="386"/>
        <v>3.9785403307150852E-6</v>
      </c>
      <c r="BJ255" s="14">
        <f t="shared" si="387"/>
        <v>0.17031853357314802</v>
      </c>
      <c r="BK255" s="14">
        <f t="shared" si="388"/>
        <v>0.24916187234286843</v>
      </c>
      <c r="BL255" s="14">
        <f t="shared" si="389"/>
        <v>0.51318942811815915</v>
      </c>
      <c r="BM255" s="14">
        <f t="shared" si="390"/>
        <v>0.41093776520710518</v>
      </c>
      <c r="BN255" s="14">
        <f t="shared" si="391"/>
        <v>0.58772580478816605</v>
      </c>
    </row>
    <row r="256" spans="1:66" x14ac:dyDescent="0.25">
      <c r="A256" t="s">
        <v>340</v>
      </c>
      <c r="B256" t="s">
        <v>365</v>
      </c>
      <c r="C256" t="s">
        <v>394</v>
      </c>
      <c r="D256" t="s">
        <v>493</v>
      </c>
      <c r="E256" s="10">
        <f>VLOOKUP(A256,home!$A$2:$E$405,3,FALSE)</f>
        <v>1.3524</v>
      </c>
      <c r="F256" s="10">
        <f>VLOOKUP(B256,home!$B$2:$E$405,3,FALSE)</f>
        <v>1.1744000000000001</v>
      </c>
      <c r="G256" s="10">
        <f>VLOOKUP(C256,away!$B$2:$E$405,4,FALSE)</f>
        <v>1.0269999999999999</v>
      </c>
      <c r="H256" s="10">
        <f>VLOOKUP(A256,away!$A$2:$E$405,3,FALSE)</f>
        <v>1.1317999999999999</v>
      </c>
      <c r="I256" s="10">
        <f>VLOOKUP(C256,away!$B$2:$E$405,3,FALSE)</f>
        <v>0.88349999999999995</v>
      </c>
      <c r="J256" s="10">
        <f>VLOOKUP(B256,home!$B$2:$E$405,4,FALSE)</f>
        <v>1.4033</v>
      </c>
      <c r="K256" s="12">
        <f t="shared" si="336"/>
        <v>1.6311415411199999</v>
      </c>
      <c r="L256" s="12">
        <f t="shared" si="337"/>
        <v>1.4032232394899999</v>
      </c>
      <c r="M256" s="13">
        <f t="shared" si="338"/>
        <v>4.8105210534827039E-2</v>
      </c>
      <c r="N256" s="13">
        <f t="shared" si="339"/>
        <v>7.8466407247679823E-2</v>
      </c>
      <c r="O256" s="13">
        <f t="shared" si="340"/>
        <v>6.7502349363028472E-2</v>
      </c>
      <c r="P256" s="13">
        <f t="shared" si="341"/>
        <v>0.11010588616923089</v>
      </c>
      <c r="Q256" s="13">
        <f t="shared" si="342"/>
        <v>6.3994908222065008E-2</v>
      </c>
      <c r="R256" s="13">
        <f t="shared" si="343"/>
        <v>4.7360432673187285E-2</v>
      </c>
      <c r="S256" s="13">
        <f t="shared" si="344"/>
        <v>6.3004121769380098E-2</v>
      </c>
      <c r="T256" s="13">
        <f t="shared" si="345"/>
        <v>8.9799142426231299E-2</v>
      </c>
      <c r="U256" s="13">
        <f t="shared" si="346"/>
        <v>7.7251569138652693E-2</v>
      </c>
      <c r="V256" s="13">
        <f t="shared" si="347"/>
        <v>1.6023038259047755E-2</v>
      </c>
      <c r="W256" s="13">
        <f t="shared" si="348"/>
        <v>3.4794917740390695E-2</v>
      </c>
      <c r="X256" s="13">
        <f t="shared" si="349"/>
        <v>4.8825037189459096E-2</v>
      </c>
      <c r="Y256" s="13">
        <f t="shared" si="350"/>
        <v>3.4256213426606265E-2</v>
      </c>
      <c r="Z256" s="13">
        <f t="shared" si="351"/>
        <v>2.2152419919772629E-2</v>
      </c>
      <c r="AA256" s="13">
        <f t="shared" si="352"/>
        <v>3.6133732367475309E-2</v>
      </c>
      <c r="AB256" s="13">
        <f t="shared" si="353"/>
        <v>2.9469615950150654E-2</v>
      </c>
      <c r="AC256" s="13">
        <f t="shared" si="354"/>
        <v>2.2921514205808883E-3</v>
      </c>
      <c r="AD256" s="13">
        <f t="shared" si="355"/>
        <v>1.4188858936551127E-2</v>
      </c>
      <c r="AE256" s="13">
        <f t="shared" si="356"/>
        <v>1.9910136601613906E-2</v>
      </c>
      <c r="AF256" s="13">
        <f t="shared" si="357"/>
        <v>1.3969183190402546E-2</v>
      </c>
      <c r="AG256" s="13">
        <f t="shared" si="358"/>
        <v>6.5339608298219699E-3</v>
      </c>
      <c r="AH256" s="13">
        <f t="shared" si="359"/>
        <v>7.7711976105915379E-3</v>
      </c>
      <c r="AI256" s="13">
        <f t="shared" si="360"/>
        <v>1.2675923246888342E-2</v>
      </c>
      <c r="AJ256" s="13">
        <f t="shared" si="361"/>
        <v>1.0338112490024143E-2</v>
      </c>
      <c r="AK256" s="13">
        <f t="shared" si="362"/>
        <v>5.6209749130832999E-3</v>
      </c>
      <c r="AL256" s="13">
        <f t="shared" si="363"/>
        <v>2.0985615536545931E-4</v>
      </c>
      <c r="AM256" s="13">
        <f t="shared" si="364"/>
        <v>4.6288074465000544E-3</v>
      </c>
      <c r="AN256" s="13">
        <f t="shared" si="365"/>
        <v>6.4952501800532407E-3</v>
      </c>
      <c r="AO256" s="13">
        <f t="shared" si="366"/>
        <v>4.5571429994761574E-3</v>
      </c>
      <c r="AP256" s="13">
        <f t="shared" si="367"/>
        <v>2.1315629875147029E-3</v>
      </c>
      <c r="AQ256" s="13">
        <f t="shared" si="368"/>
        <v>7.4776468012934091E-4</v>
      </c>
      <c r="AR256" s="13">
        <f t="shared" si="369"/>
        <v>2.1809450171702397E-3</v>
      </c>
      <c r="AS256" s="13">
        <f t="shared" si="370"/>
        <v>3.5574300164050486E-3</v>
      </c>
      <c r="AT256" s="13">
        <f t="shared" si="371"/>
        <v>2.9013359396927391E-3</v>
      </c>
      <c r="AU256" s="13">
        <f t="shared" si="372"/>
        <v>1.5774965253257528E-3</v>
      </c>
      <c r="AV256" s="13">
        <f t="shared" si="373"/>
        <v>6.4328002835782345E-4</v>
      </c>
      <c r="AW256" s="13">
        <f t="shared" si="374"/>
        <v>1.3342512806644698E-5</v>
      </c>
      <c r="AX256" s="13">
        <f t="shared" si="375"/>
        <v>1.2583733519719717E-3</v>
      </c>
      <c r="AY256" s="13">
        <f t="shared" si="376"/>
        <v>1.765778731442E-3</v>
      </c>
      <c r="AZ256" s="13">
        <f t="shared" si="377"/>
        <v>1.2388908758782932E-3</v>
      </c>
      <c r="BA256" s="13">
        <f t="shared" si="378"/>
        <v>5.7948015607484733E-4</v>
      </c>
      <c r="BB256" s="13">
        <f t="shared" si="379"/>
        <v>2.0328500545687948E-4</v>
      </c>
      <c r="BC256" s="13">
        <f t="shared" si="380"/>
        <v>5.7050848779388907E-5</v>
      </c>
      <c r="BD256" s="13">
        <f t="shared" si="381"/>
        <v>5.1005878869053267E-4</v>
      </c>
      <c r="BE256" s="13">
        <f t="shared" si="382"/>
        <v>8.3197807864647576E-4</v>
      </c>
      <c r="BF256" s="13">
        <f t="shared" si="383"/>
        <v>6.7853700269073457E-4</v>
      </c>
      <c r="BG256" s="13">
        <f t="shared" si="384"/>
        <v>3.6892996409197015E-4</v>
      </c>
      <c r="BH256" s="13">
        <f t="shared" si="385"/>
        <v>1.504442475485806E-4</v>
      </c>
      <c r="BI256" s="13">
        <f t="shared" si="386"/>
        <v>4.9079172359806077E-5</v>
      </c>
      <c r="BJ256" s="14">
        <f t="shared" si="387"/>
        <v>0.42840215307409868</v>
      </c>
      <c r="BK256" s="14">
        <f t="shared" si="388"/>
        <v>0.24150604303987411</v>
      </c>
      <c r="BL256" s="14">
        <f t="shared" si="389"/>
        <v>0.30757342253406139</v>
      </c>
      <c r="BM256" s="14">
        <f t="shared" si="390"/>
        <v>0.58234640813915306</v>
      </c>
      <c r="BN256" s="14">
        <f t="shared" si="391"/>
        <v>0.4155351942100185</v>
      </c>
    </row>
    <row r="257" spans="1:66" s="15" customFormat="1" x14ac:dyDescent="0.25">
      <c r="A257" s="15" t="s">
        <v>342</v>
      </c>
      <c r="B257" s="15" t="s">
        <v>398</v>
      </c>
      <c r="C257" s="15" t="s">
        <v>436</v>
      </c>
      <c r="D257" s="15" t="s">
        <v>493</v>
      </c>
      <c r="E257" s="15">
        <f>VLOOKUP(A257,home!$A$2:$E$405,3,FALSE)</f>
        <v>1.1707000000000001</v>
      </c>
      <c r="F257" s="15">
        <f>VLOOKUP(B257,home!$B$2:$E$405,3,FALSE)</f>
        <v>0.71930000000000005</v>
      </c>
      <c r="G257" s="15">
        <f>VLOOKUP(C257,away!$B$2:$E$405,4,FALSE)</f>
        <v>1.079</v>
      </c>
      <c r="H257" s="15">
        <f>VLOOKUP(A257,away!$A$2:$E$405,3,FALSE)</f>
        <v>0.85340000000000005</v>
      </c>
      <c r="I257" s="15">
        <f>VLOOKUP(C257,away!$B$2:$E$405,3,FALSE)</f>
        <v>0.6784</v>
      </c>
      <c r="J257" s="15">
        <f>VLOOKUP(B257,home!$B$2:$E$405,4,FALSE)</f>
        <v>0.86339999999999995</v>
      </c>
      <c r="K257" s="17">
        <f t="shared" si="336"/>
        <v>0.90860918628999998</v>
      </c>
      <c r="L257" s="17">
        <f t="shared" si="337"/>
        <v>0.49986245990399997</v>
      </c>
      <c r="M257" s="18">
        <f t="shared" si="338"/>
        <v>0.24451670575769446</v>
      </c>
      <c r="N257" s="18">
        <f t="shared" si="339"/>
        <v>0.22217012505281011</v>
      </c>
      <c r="O257" s="18">
        <f t="shared" si="340"/>
        <v>0.12222472202766371</v>
      </c>
      <c r="P257" s="18">
        <f t="shared" si="341"/>
        <v>0.11105450522607696</v>
      </c>
      <c r="Q257" s="18">
        <f t="shared" si="342"/>
        <v>0.10093290827109067</v>
      </c>
      <c r="R257" s="18">
        <f t="shared" si="343"/>
        <v>3.0547775106915295E-2</v>
      </c>
      <c r="S257" s="18">
        <f t="shared" si="344"/>
        <v>1.2609673327627691E-2</v>
      </c>
      <c r="T257" s="18">
        <f t="shared" si="345"/>
        <v>5.0452571813652161E-2</v>
      </c>
      <c r="U257" s="18">
        <f t="shared" si="346"/>
        <v>2.7755989082864221E-2</v>
      </c>
      <c r="V257" s="18">
        <f t="shared" si="347"/>
        <v>6.3633963082980992E-4</v>
      </c>
      <c r="W257" s="18">
        <f t="shared" si="348"/>
        <v>3.056952255135964E-2</v>
      </c>
      <c r="X257" s="18">
        <f t="shared" si="349"/>
        <v>1.5280556740613431E-2</v>
      </c>
      <c r="Y257" s="18">
        <f t="shared" si="350"/>
        <v>3.8190883405328385E-3</v>
      </c>
      <c r="Z257" s="18">
        <f t="shared" si="351"/>
        <v>5.0898953365122847E-3</v>
      </c>
      <c r="AA257" s="18">
        <f t="shared" si="352"/>
        <v>4.6247256600096924E-3</v>
      </c>
      <c r="AB257" s="18">
        <f t="shared" si="353"/>
        <v>2.1010341093779445E-3</v>
      </c>
      <c r="AC257" s="18">
        <f t="shared" si="354"/>
        <v>1.806328084991315E-5</v>
      </c>
      <c r="AD257" s="18">
        <f t="shared" si="355"/>
        <v>6.9439372526661691E-3</v>
      </c>
      <c r="AE257" s="18">
        <f t="shared" si="356"/>
        <v>3.4710135565367349E-3</v>
      </c>
      <c r="AF257" s="18">
        <f t="shared" si="357"/>
        <v>8.6751468736529186E-4</v>
      </c>
      <c r="AG257" s="18">
        <f t="shared" si="358"/>
        <v>1.4454600854308809E-4</v>
      </c>
      <c r="AH257" s="18">
        <f t="shared" si="359"/>
        <v>6.3606190089073207E-4</v>
      </c>
      <c r="AI257" s="18">
        <f t="shared" si="360"/>
        <v>5.7793168619839862E-4</v>
      </c>
      <c r="AJ257" s="18">
        <f t="shared" si="361"/>
        <v>2.6255701956396727E-4</v>
      </c>
      <c r="AK257" s="18">
        <f t="shared" si="362"/>
        <v>7.9520573300247998E-5</v>
      </c>
      <c r="AL257" s="18">
        <f t="shared" si="363"/>
        <v>3.2815896342635101E-7</v>
      </c>
      <c r="AM257" s="18">
        <f t="shared" si="364"/>
        <v>1.2618650353587654E-3</v>
      </c>
      <c r="AN257" s="18">
        <f t="shared" si="365"/>
        <v>6.3075896064128043E-4</v>
      </c>
      <c r="AO257" s="18">
        <f t="shared" si="366"/>
        <v>1.5764636283632034E-4</v>
      </c>
      <c r="AP257" s="18">
        <f t="shared" si="367"/>
        <v>2.6267166240760535E-5</v>
      </c>
      <c r="AQ257" s="18">
        <f t="shared" si="368"/>
        <v>3.2824925829534663E-6</v>
      </c>
      <c r="AR257" s="18">
        <f t="shared" si="369"/>
        <v>6.3588693286091149E-5</v>
      </c>
      <c r="AS257" s="18">
        <f t="shared" si="370"/>
        <v>5.7777270863919658E-5</v>
      </c>
      <c r="AT257" s="18">
        <f t="shared" si="371"/>
        <v>2.6248479532861478E-5</v>
      </c>
      <c r="AU257" s="18">
        <f t="shared" si="372"/>
        <v>7.9498698765676649E-6</v>
      </c>
      <c r="AV257" s="18">
        <f t="shared" si="373"/>
        <v>1.8058311999148815E-6</v>
      </c>
      <c r="AW257" s="18">
        <f t="shared" si="374"/>
        <v>4.140086507687176E-9</v>
      </c>
      <c r="AX257" s="18">
        <f t="shared" si="375"/>
        <v>1.9109036049752161E-4</v>
      </c>
      <c r="AY257" s="18">
        <f t="shared" si="376"/>
        <v>9.5518897662233299E-5</v>
      </c>
      <c r="AZ257" s="18">
        <f t="shared" si="377"/>
        <v>2.3873155576381181E-5</v>
      </c>
      <c r="BA257" s="18">
        <f t="shared" si="378"/>
        <v>3.9777647573602637E-6</v>
      </c>
      <c r="BB257" s="18">
        <f t="shared" si="379"/>
        <v>4.9708381913338475E-7</v>
      </c>
      <c r="BC257" s="18">
        <f t="shared" si="380"/>
        <v>4.9694708122097763E-8</v>
      </c>
      <c r="BD257" s="18">
        <f t="shared" si="381"/>
        <v>5.2976001080110774E-6</v>
      </c>
      <c r="BE257" s="18">
        <f t="shared" si="382"/>
        <v>4.8134481234297605E-6</v>
      </c>
      <c r="BF257" s="18">
        <f t="shared" si="383"/>
        <v>2.1867715913393209E-6</v>
      </c>
      <c r="BG257" s="18">
        <f t="shared" si="384"/>
        <v>6.6230691873630308E-7</v>
      </c>
      <c r="BH257" s="18">
        <f t="shared" si="385"/>
        <v>1.5044453762680733E-7</v>
      </c>
      <c r="BI257" s="18">
        <f t="shared" si="386"/>
        <v>2.7339057782973744E-8</v>
      </c>
      <c r="BJ257" s="19">
        <f t="shared" si="387"/>
        <v>0.43704661124985095</v>
      </c>
      <c r="BK257" s="19">
        <f t="shared" si="388"/>
        <v>0.36893113427970453</v>
      </c>
      <c r="BL257" s="19">
        <f t="shared" si="389"/>
        <v>0.18898082522188051</v>
      </c>
      <c r="BM257" s="19">
        <f t="shared" si="390"/>
        <v>0.16850620988812129</v>
      </c>
      <c r="BN257" s="19">
        <f t="shared" si="391"/>
        <v>0.83144674144225128</v>
      </c>
    </row>
    <row r="258" spans="1:66" x14ac:dyDescent="0.25">
      <c r="A258" t="s">
        <v>27</v>
      </c>
      <c r="B258" t="s">
        <v>28</v>
      </c>
      <c r="C258" t="s">
        <v>297</v>
      </c>
      <c r="D258" s="11">
        <v>44291</v>
      </c>
      <c r="E258" s="10">
        <f>VLOOKUP(A258,home!$A$2:$E$405,3,FALSE)</f>
        <v>1.3</v>
      </c>
      <c r="F258" s="10">
        <f>VLOOKUP(B258,home!$B$2:$E$405,3,FALSE)</f>
        <v>1.1111</v>
      </c>
      <c r="G258" s="10">
        <f>VLOOKUP(C258,away!$B$2:$E$405,4,FALSE)</f>
        <v>0.89739999999999998</v>
      </c>
      <c r="H258" s="10">
        <f>VLOOKUP(A258,away!$A$2:$E$405,3,FALSE)</f>
        <v>1.0919000000000001</v>
      </c>
      <c r="I258" s="10">
        <f>VLOOKUP(C258,away!$B$2:$E$405,3,FALSE)</f>
        <v>0.9667</v>
      </c>
      <c r="J258" s="10">
        <f>VLOOKUP(B258,home!$B$2:$E$405,4,FALSE)</f>
        <v>0.71230000000000004</v>
      </c>
      <c r="K258" s="12">
        <f t="shared" ref="K258:K266" si="392">E258*F258*G258</f>
        <v>1.296231482</v>
      </c>
      <c r="L258" s="12">
        <f t="shared" ref="L258:L266" si="393">H258*I258*J258</f>
        <v>0.75186094967900008</v>
      </c>
      <c r="M258" s="13">
        <f t="shared" ref="M258:M260" si="394">_xlfn.POISSON.DIST(0,K258,FALSE) * _xlfn.POISSON.DIST(0,L258,FALSE)</f>
        <v>0.12898070858206878</v>
      </c>
      <c r="N258" s="13">
        <f t="shared" ref="N258:N260" si="395">_xlfn.POISSON.DIST(1,K258,FALSE) * _xlfn.POISSON.DIST(0,L258,FALSE)</f>
        <v>0.16718885503474512</v>
      </c>
      <c r="O258" s="13">
        <f t="shared" ref="O258:O260" si="396">_xlfn.POISSON.DIST(0,K258,FALSE) * _xlfn.POISSON.DIST(1,L258,FALSE)</f>
        <v>9.6975558044784582E-2</v>
      </c>
      <c r="P258" s="13">
        <f t="shared" ref="P258:P260" si="397">_xlfn.POISSON.DIST(1,K258,FALSE) * _xlfn.POISSON.DIST(1,L258,FALSE)</f>
        <v>0.12570277132216814</v>
      </c>
      <c r="Q258" s="13">
        <f t="shared" ref="Q258:Q260" si="398">_xlfn.POISSON.DIST(2,K258,FALSE) * _xlfn.POISSON.DIST(0,L258,FALSE)</f>
        <v>0.10835772866778544</v>
      </c>
      <c r="R258" s="13">
        <f t="shared" ref="R258:R260" si="399">_xlfn.POISSON.DIST(0,K258,FALSE) * _xlfn.POISSON.DIST(2,L258,FALSE)</f>
        <v>3.6456067583601363E-2</v>
      </c>
      <c r="S258" s="13">
        <f t="shared" ref="S258:S260" si="400">_xlfn.POISSON.DIST(2,K258,FALSE) * _xlfn.POISSON.DIST(2,L258,FALSE)</f>
        <v>3.062703502675209E-2</v>
      </c>
      <c r="T258" s="13">
        <f t="shared" ref="T258:T260" si="401">_xlfn.POISSON.DIST(2,K258,FALSE) * _xlfn.POISSON.DIST(1,L258,FALSE)</f>
        <v>8.1469944781220563E-2</v>
      </c>
      <c r="U258" s="13">
        <f t="shared" ref="U258:U260" si="402">_xlfn.POISSON.DIST(1,K258,FALSE) * _xlfn.POISSON.DIST(2,L258,FALSE)</f>
        <v>4.7255502511783745E-2</v>
      </c>
      <c r="V258" s="13">
        <f t="shared" ref="V258:V260" si="403">_xlfn.POISSON.DIST(3,K258,FALSE) * _xlfn.POISSON.DIST(3,L258,FALSE)</f>
        <v>3.3165193828572593E-3</v>
      </c>
      <c r="W258" s="13">
        <f t="shared" ref="W258:W260" si="404">_xlfn.POISSON.DIST(3,K258,FALSE) * _xlfn.POISSON.DIST(0,L258,FALSE)</f>
        <v>4.6818899739065806E-2</v>
      </c>
      <c r="X258" s="13">
        <f t="shared" ref="X258:X260" si="405">_xlfn.POISSON.DIST(3,K258,FALSE) * _xlfn.POISSON.DIST(1,L258,FALSE)</f>
        <v>3.5201302420739905E-2</v>
      </c>
      <c r="Y258" s="13">
        <f t="shared" ref="Y258:Y260" si="406">_xlfn.POISSON.DIST(3,K258,FALSE) * _xlfn.POISSON.DIST(2,L258,FALSE)</f>
        <v>1.3233242333997591E-2</v>
      </c>
      <c r="Z258" s="13">
        <f t="shared" ref="Z258:Z260" si="407">_xlfn.POISSON.DIST(0,K258,FALSE) * _xlfn.POISSON.DIST(3,L258,FALSE)</f>
        <v>9.1366311983227776E-3</v>
      </c>
      <c r="AA258" s="13">
        <f t="shared" ref="AA258:AA260" si="408">_xlfn.POISSON.DIST(1,K258,FALSE) * _xlfn.POISSON.DIST(3,L258,FALSE)</f>
        <v>1.184318899868937E-2</v>
      </c>
      <c r="AB258" s="13">
        <f t="shared" ref="AB258:AB260" si="409">_xlfn.POISSON.DIST(2,K258,FALSE) * _xlfn.POISSON.DIST(3,L258,FALSE)</f>
        <v>7.6757572136886103E-3</v>
      </c>
      <c r="AC258" s="13">
        <f t="shared" ref="AC258:AC260" si="410">_xlfn.POISSON.DIST(4,K258,FALSE) * _xlfn.POISSON.DIST(4,L258,FALSE)</f>
        <v>2.0201455035016866E-4</v>
      </c>
      <c r="AD258" s="13">
        <f t="shared" ref="AD258:AD260" si="411">_xlfn.POISSON.DIST(4,K258,FALSE) * _xlfn.POISSON.DIST(0,L258,FALSE)</f>
        <v>1.517203294859467E-2</v>
      </c>
      <c r="AE258" s="13">
        <f t="shared" ref="AE258:AE260" si="412">_xlfn.POISSON.DIST(4,K258,FALSE) * _xlfn.POISSON.DIST(1,L258,FALSE)</f>
        <v>1.1407259101291468E-2</v>
      </c>
      <c r="AF258" s="13">
        <f t="shared" ref="AF258:AF260" si="413">_xlfn.POISSON.DIST(4,K258,FALSE) * _xlfn.POISSON.DIST(2,L258,FALSE)</f>
        <v>4.2883363305657087E-3</v>
      </c>
      <c r="AG258" s="13">
        <f t="shared" ref="AG258:AG260" si="414">_xlfn.POISSON.DIST(4,K258,FALSE) * _xlfn.POISSON.DIST(3,L258,FALSE)</f>
        <v>1.0747442086806976E-3</v>
      </c>
      <c r="AH258" s="13">
        <f t="shared" ref="AH258:AH260" si="415">_xlfn.POISSON.DIST(0,K258,FALSE) * _xlfn.POISSON.DIST(4,L258,FALSE)</f>
        <v>1.717369052409436E-3</v>
      </c>
      <c r="AI258" s="13">
        <f t="shared" ref="AI258:AI260" si="416">_xlfn.POISSON.DIST(1,K258,FALSE) * _xlfn.POISSON.DIST(4,L258,FALSE)</f>
        <v>2.2261078319456185E-3</v>
      </c>
      <c r="AJ258" s="13">
        <f t="shared" ref="AJ258:AJ260" si="417">_xlfn.POISSON.DIST(2,K258,FALSE) * _xlfn.POISSON.DIST(4,L258,FALSE)</f>
        <v>1.4427755270473384E-3</v>
      </c>
      <c r="AK258" s="13">
        <f t="shared" ref="AK258:AK260" si="418">_xlfn.POISSON.DIST(3,K258,FALSE) * _xlfn.POISSON.DIST(4,L258,FALSE)</f>
        <v>6.2339035320596755E-4</v>
      </c>
      <c r="AL258" s="13">
        <f t="shared" ref="AL258:AL260" si="419">_xlfn.POISSON.DIST(5,K258,FALSE) * _xlfn.POISSON.DIST(5,L258,FALSE)</f>
        <v>7.8752207537331458E-6</v>
      </c>
      <c r="AM258" s="13">
        <f t="shared" ref="AM258:AM260" si="420">_xlfn.POISSON.DIST(5,K258,FALSE) * _xlfn.POISSON.DIST(0,L258,FALSE)</f>
        <v>3.9332933507819383E-3</v>
      </c>
      <c r="AN258" s="13">
        <f t="shared" ref="AN258:AN260" si="421">_xlfn.POISSON.DIST(5,K258,FALSE) * _xlfn.POISSON.DIST(1,L258,FALSE)</f>
        <v>2.9572896740850041E-3</v>
      </c>
      <c r="AO258" s="13">
        <f t="shared" ref="AO258:AO260" si="422">_xlfn.POISSON.DIST(5,K258,FALSE) * _xlfn.POISSON.DIST(2,L258,FALSE)</f>
        <v>1.1117353114167257E-3</v>
      </c>
      <c r="AP258" s="13">
        <f t="shared" ref="AP258:AP260" si="423">_xlfn.POISSON.DIST(5,K258,FALSE) * _xlfn.POISSON.DIST(3,L258,FALSE)</f>
        <v>2.7862345567781946E-4</v>
      </c>
      <c r="AQ258" s="13">
        <f t="shared" ref="AQ258:AQ260" si="424">_xlfn.POISSON.DIST(5,K258,FALSE) * _xlfn.POISSON.DIST(4,L258,FALSE)</f>
        <v>5.237152399719253E-5</v>
      </c>
      <c r="AR258" s="13">
        <f t="shared" ref="AR258:AR260" si="425">_xlfn.POISSON.DIST(0,K258,FALSE) * _xlfn.POISSON.DIST(5,L258,FALSE)</f>
        <v>2.5824454533877666E-4</v>
      </c>
      <c r="AS258" s="13">
        <f t="shared" ref="AS258:AS260" si="426">_xlfn.POISSON.DIST(1,K258,FALSE) * _xlfn.POISSON.DIST(5,L258,FALSE)</f>
        <v>3.3474470972289861E-4</v>
      </c>
      <c r="AT258" s="13">
        <f t="shared" ref="AT258:AT260" si="427">_xlfn.POISSON.DIST(2,K258,FALSE) * _xlfn.POISSON.DIST(5,L258,FALSE)</f>
        <v>2.169533155878864E-4</v>
      </c>
      <c r="AU258" s="13">
        <f t="shared" ref="AU258:AU260" si="428">_xlfn.POISSON.DIST(3,K258,FALSE) * _xlfn.POISSON.DIST(5,L258,FALSE)</f>
        <v>9.3740572596433234E-5</v>
      </c>
      <c r="AV258" s="13">
        <f t="shared" ref="AV258:AV260" si="429">_xlfn.POISSON.DIST(4,K258,FALSE) * _xlfn.POISSON.DIST(5,L258,FALSE)</f>
        <v>3.0377370335050807E-5</v>
      </c>
      <c r="AW258" s="13">
        <f t="shared" ref="AW258:AW260" si="430">_xlfn.POISSON.DIST(6,K258,FALSE) * _xlfn.POISSON.DIST(6,L258,FALSE)</f>
        <v>2.1319662718919648E-7</v>
      </c>
      <c r="AX258" s="13">
        <f t="shared" ref="AX258:AX260" si="431">_xlfn.POISSON.DIST(6,K258,FALSE) * _xlfn.POISSON.DIST(0,L258,FALSE)</f>
        <v>8.497431115374695E-4</v>
      </c>
      <c r="AY258" s="13">
        <f t="shared" ref="AY258:AY260" si="432">_xlfn.POISSON.DIST(6,K258,FALSE) * _xlfn.POISSON.DIST(1,L258,FALSE)</f>
        <v>6.388886628237502E-4</v>
      </c>
      <c r="AZ258" s="13">
        <f t="shared" ref="AZ258:AZ260" si="433">_xlfn.POISSON.DIST(6,K258,FALSE) * _xlfn.POISSON.DIST(2,L258,FALSE)</f>
        <v>2.4017771838490563E-4</v>
      </c>
      <c r="BA258" s="13">
        <f t="shared" ref="BA258:BA260" si="434">_xlfn.POISSON.DIST(6,K258,FALSE) * _xlfn.POISSON.DIST(3,L258,FALSE)</f>
        <v>6.0193415812203535E-5</v>
      </c>
      <c r="BB258" s="13">
        <f t="shared" ref="BB258:BB260" si="435">_xlfn.POISSON.DIST(6,K258,FALSE) * _xlfn.POISSON.DIST(4,L258,FALSE)</f>
        <v>1.1314269694246572E-5</v>
      </c>
      <c r="BC258" s="13">
        <f t="shared" ref="BC258:BC260" si="436">_xlfn.POISSON.DIST(6,K258,FALSE) * _xlfn.POISSON.DIST(5,L258,FALSE)</f>
        <v>1.7013515114481119E-6</v>
      </c>
      <c r="BD258" s="13">
        <f t="shared" ref="BD258:BD260" si="437">_xlfn.POISSON.DIST(0,K258,FALSE) * _xlfn.POISSON.DIST(6,L258,FALSE)</f>
        <v>3.2360664851305685E-5</v>
      </c>
      <c r="BE258" s="13">
        <f t="shared" ref="BE258:BE260" si="438">_xlfn.POISSON.DIST(1,K258,FALSE) * _xlfn.POISSON.DIST(6,L258,FALSE)</f>
        <v>4.1946912558713275E-5</v>
      </c>
      <c r="BF258" s="13">
        <f t="shared" ref="BF258:BF260" si="439">_xlfn.POISSON.DIST(2,K258,FALSE) * _xlfn.POISSON.DIST(6,L258,FALSE)</f>
        <v>2.7186454315652664E-5</v>
      </c>
      <c r="BG258" s="13">
        <f t="shared" ref="BG258:BG260" si="440">_xlfn.POISSON.DIST(3,K258,FALSE) * _xlfn.POISSON.DIST(6,L258,FALSE)</f>
        <v>1.174664598930125E-5</v>
      </c>
      <c r="BH258" s="13">
        <f t="shared" ref="BH258:BH260" si="441">_xlfn.POISSON.DIST(4,K258,FALSE) * _xlfn.POISSON.DIST(6,L258,FALSE)</f>
        <v>3.8065930848103285E-6</v>
      </c>
      <c r="BI258" s="13">
        <f t="shared" ref="BI258:BI260" si="442">_xlfn.POISSON.DIST(5,K258,FALSE) * _xlfn.POISSON.DIST(6,L258,FALSE)</f>
        <v>9.8684515913892848E-7</v>
      </c>
      <c r="BJ258" s="14">
        <f t="shared" ref="BJ258:BJ260" si="443">SUM(N258,Q258,T258,W258,X258,Y258,AD258,AE258,AF258,AG258,AM258,AN258,AO258,AP258,AQ258,AX258,AY258,AZ258,BA258,BB258,BC258)</f>
        <v>0.49434767741240965</v>
      </c>
      <c r="BK258" s="14">
        <f t="shared" ref="BK258:BK260" si="444">SUM(M258,P258,S258,V258,AC258,AL258,AY258)</f>
        <v>0.2894758127477739</v>
      </c>
      <c r="BL258" s="14">
        <f t="shared" ref="BL258:BL260" si="445">SUM(O258,R258,U258,AA258,AB258,AH258,AI258,AJ258,AK258,AR258,AS258,AT258,AU258,AV258,BD258,BE258,BF258,BG258,BH258,BI258)</f>
        <v>0.2072678117466959</v>
      </c>
      <c r="BM258" s="14">
        <f t="shared" ref="BM258:BM260" si="446">SUM(S258:BI258)</f>
        <v>0.33592756840385235</v>
      </c>
      <c r="BN258" s="14">
        <f t="shared" ref="BN258:BN260" si="447">SUM(M258:R258)</f>
        <v>0.66366168923515345</v>
      </c>
    </row>
    <row r="259" spans="1:66" x14ac:dyDescent="0.25">
      <c r="A259" t="s">
        <v>27</v>
      </c>
      <c r="B259" t="s">
        <v>186</v>
      </c>
      <c r="C259" t="s">
        <v>29</v>
      </c>
      <c r="D259" s="11">
        <v>44291</v>
      </c>
      <c r="E259" s="10">
        <f>VLOOKUP(A259,home!$A$2:$E$405,3,FALSE)</f>
        <v>1.3</v>
      </c>
      <c r="F259" s="10">
        <f>VLOOKUP(B259,home!$B$2:$E$405,3,FALSE)</f>
        <v>1.0256000000000001</v>
      </c>
      <c r="G259" s="10">
        <f>VLOOKUP(C259,away!$B$2:$E$405,4,FALSE)</f>
        <v>1.1111</v>
      </c>
      <c r="H259" s="10">
        <f>VLOOKUP(A259,away!$A$2:$E$405,3,FALSE)</f>
        <v>1.0919000000000001</v>
      </c>
      <c r="I259" s="10">
        <f>VLOOKUP(C259,away!$B$2:$E$405,3,FALSE)</f>
        <v>0.55969999999999998</v>
      </c>
      <c r="J259" s="10">
        <f>VLOOKUP(B259,home!$B$2:$E$405,4,FALSE)</f>
        <v>0.66139999999999999</v>
      </c>
      <c r="K259" s="12">
        <f t="shared" si="392"/>
        <v>1.4814074080000001</v>
      </c>
      <c r="L259" s="12">
        <f t="shared" si="393"/>
        <v>0.40420563480200006</v>
      </c>
      <c r="M259" s="13">
        <f t="shared" si="394"/>
        <v>0.1517360102418944</v>
      </c>
      <c r="N259" s="13">
        <f t="shared" si="395"/>
        <v>0.22478284963270626</v>
      </c>
      <c r="O259" s="13">
        <f t="shared" si="396"/>
        <v>6.1332550342147713E-2</v>
      </c>
      <c r="P259" s="13">
        <f t="shared" si="397"/>
        <v>9.0858494428390557E-2</v>
      </c>
      <c r="Q259" s="13">
        <f t="shared" si="398"/>
        <v>0.1664974893186206</v>
      </c>
      <c r="R259" s="13">
        <f t="shared" si="399"/>
        <v>1.2395481222536722E-2</v>
      </c>
      <c r="S259" s="13">
        <f t="shared" si="400"/>
        <v>1.36013626505559E-2</v>
      </c>
      <c r="T259" s="13">
        <f t="shared" si="401"/>
        <v>6.7299223362972269E-2</v>
      </c>
      <c r="U259" s="13">
        <f t="shared" si="402"/>
        <v>1.8362757708790797E-2</v>
      </c>
      <c r="V259" s="13">
        <f t="shared" si="403"/>
        <v>9.049337513033815E-4</v>
      </c>
      <c r="W259" s="13">
        <f t="shared" si="404"/>
        <v>8.2216871363335123E-2</v>
      </c>
      <c r="X259" s="13">
        <f t="shared" si="405"/>
        <v>3.3232522680851258E-2</v>
      </c>
      <c r="Y259" s="13">
        <f t="shared" si="406"/>
        <v>6.7163864631426739E-3</v>
      </c>
      <c r="Z259" s="13">
        <f t="shared" si="407"/>
        <v>1.6701077854105759E-3</v>
      </c>
      <c r="AA259" s="13">
        <f t="shared" si="408"/>
        <v>2.4741100454657018E-3</v>
      </c>
      <c r="AB259" s="13">
        <f t="shared" si="409"/>
        <v>1.8325824747800539E-3</v>
      </c>
      <c r="AC259" s="13">
        <f t="shared" si="410"/>
        <v>3.3866762275887096E-5</v>
      </c>
      <c r="AD259" s="13">
        <f t="shared" si="411"/>
        <v>3.0449170575056955E-2</v>
      </c>
      <c r="AE259" s="13">
        <f t="shared" si="412"/>
        <v>1.2307726321485279E-2</v>
      </c>
      <c r="AF259" s="13">
        <f t="shared" si="413"/>
        <v>2.487426165372621E-3</v>
      </c>
      <c r="AG259" s="13">
        <f t="shared" si="414"/>
        <v>3.3514389073251508E-4</v>
      </c>
      <c r="AH259" s="13">
        <f t="shared" si="415"/>
        <v>1.6876674439741108E-4</v>
      </c>
      <c r="AI259" s="13">
        <f t="shared" si="416"/>
        <v>2.5001230537436726E-4</v>
      </c>
      <c r="AJ259" s="13">
        <f t="shared" si="417"/>
        <v>1.8518504063637299E-4</v>
      </c>
      <c r="AK259" s="13">
        <f t="shared" si="418"/>
        <v>9.1444830349834641E-5</v>
      </c>
      <c r="AL259" s="13">
        <f t="shared" si="419"/>
        <v>8.111675077381811E-7</v>
      </c>
      <c r="AM259" s="13">
        <f t="shared" si="420"/>
        <v>9.0215253714689952E-3</v>
      </c>
      <c r="AN259" s="13">
        <f t="shared" si="421"/>
        <v>3.6465513896569747E-3</v>
      </c>
      <c r="AO259" s="13">
        <f t="shared" si="422"/>
        <v>7.3697830964720653E-4</v>
      </c>
      <c r="AP259" s="13">
        <f t="shared" si="423"/>
        <v>9.9296928495418035E-5</v>
      </c>
      <c r="AQ259" s="13">
        <f t="shared" si="424"/>
        <v>1.0034094504094814E-5</v>
      </c>
      <c r="AR259" s="13">
        <f t="shared" si="425"/>
        <v>1.3643293810524492E-5</v>
      </c>
      <c r="AS259" s="13">
        <f t="shared" si="426"/>
        <v>2.0211276520431532E-5</v>
      </c>
      <c r="AT259" s="13">
        <f t="shared" si="427"/>
        <v>1.4970567381251869E-5</v>
      </c>
      <c r="AU259" s="13">
        <f t="shared" si="428"/>
        <v>7.392503140183225E-6</v>
      </c>
      <c r="AV259" s="13">
        <f t="shared" si="429"/>
        <v>2.7378272288826756E-6</v>
      </c>
      <c r="AW259" s="13">
        <f t="shared" si="430"/>
        <v>1.349226681495264E-8</v>
      </c>
      <c r="AX259" s="13">
        <f t="shared" si="431"/>
        <v>2.2274257527923535E-3</v>
      </c>
      <c r="AY259" s="13">
        <f t="shared" si="432"/>
        <v>9.0033804038175619E-4</v>
      </c>
      <c r="AZ259" s="13">
        <f t="shared" si="433"/>
        <v>1.8196085457444826E-4</v>
      </c>
      <c r="BA259" s="13">
        <f t="shared" si="434"/>
        <v>2.4516534244126426E-5</v>
      </c>
      <c r="BB259" s="13">
        <f t="shared" si="435"/>
        <v>2.4774303218230238E-6</v>
      </c>
      <c r="BC259" s="13">
        <f t="shared" si="436"/>
        <v>2.002782591820398E-7</v>
      </c>
      <c r="BD259" s="13">
        <f t="shared" si="437"/>
        <v>9.1911603924554116E-7</v>
      </c>
      <c r="BE259" s="13">
        <f t="shared" si="438"/>
        <v>1.3615853093499635E-6</v>
      </c>
      <c r="BF259" s="13">
        <f t="shared" si="439"/>
        <v>1.008531281947504E-6</v>
      </c>
      <c r="BG259" s="13">
        <f t="shared" si="440"/>
        <v>4.9801523742558963E-7</v>
      </c>
      <c r="BH259" s="13">
        <f t="shared" si="441"/>
        <v>1.8444086550478697E-7</v>
      </c>
      <c r="BI259" s="13">
        <f t="shared" si="442"/>
        <v>5.4646412899344594E-8</v>
      </c>
      <c r="BJ259" s="14">
        <f t="shared" si="443"/>
        <v>0.64317611475862202</v>
      </c>
      <c r="BK259" s="14">
        <f t="shared" si="444"/>
        <v>0.25803581704230966</v>
      </c>
      <c r="BL259" s="14">
        <f t="shared" si="445"/>
        <v>9.7155872517706632E-2</v>
      </c>
      <c r="BM259" s="14">
        <f t="shared" si="446"/>
        <v>0.29153471236963752</v>
      </c>
      <c r="BN259" s="14">
        <f t="shared" si="447"/>
        <v>0.70760287518629628</v>
      </c>
    </row>
    <row r="260" spans="1:66" x14ac:dyDescent="0.25">
      <c r="A260" t="s">
        <v>27</v>
      </c>
      <c r="B260" t="s">
        <v>298</v>
      </c>
      <c r="C260" t="s">
        <v>189</v>
      </c>
      <c r="D260" s="11">
        <v>44291</v>
      </c>
      <c r="E260" s="10">
        <f>VLOOKUP(A260,home!$A$2:$E$405,3,FALSE)</f>
        <v>1.3</v>
      </c>
      <c r="F260" s="10">
        <f>VLOOKUP(B260,home!$B$2:$E$405,3,FALSE)</f>
        <v>1.5385</v>
      </c>
      <c r="G260" s="10">
        <f>VLOOKUP(C260,away!$B$2:$E$405,4,FALSE)</f>
        <v>1.0684</v>
      </c>
      <c r="H260" s="10">
        <f>VLOOKUP(A260,away!$A$2:$E$405,3,FALSE)</f>
        <v>1.0919000000000001</v>
      </c>
      <c r="I260" s="10">
        <f>VLOOKUP(C260,away!$B$2:$E$405,3,FALSE)</f>
        <v>0.71230000000000004</v>
      </c>
      <c r="J260" s="10">
        <f>VLOOKUP(B260,home!$B$2:$E$405,4,FALSE)</f>
        <v>0.71230000000000004</v>
      </c>
      <c r="K260" s="12">
        <f t="shared" si="392"/>
        <v>2.13685342</v>
      </c>
      <c r="L260" s="12">
        <f t="shared" si="393"/>
        <v>0.55399871155100011</v>
      </c>
      <c r="M260" s="13">
        <f t="shared" si="394"/>
        <v>6.7823120519743915E-2</v>
      </c>
      <c r="N260" s="13">
        <f t="shared" si="395"/>
        <v>0.14492806703768696</v>
      </c>
      <c r="O260" s="13">
        <f t="shared" si="396"/>
        <v>3.7573921381306323E-2</v>
      </c>
      <c r="P260" s="13">
        <f t="shared" si="397"/>
        <v>8.0289962406455542E-2</v>
      </c>
      <c r="Q260" s="13">
        <f t="shared" si="398"/>
        <v>0.15484501785173535</v>
      </c>
      <c r="R260" s="13">
        <f t="shared" si="399"/>
        <v>1.0407952016581139E-2</v>
      </c>
      <c r="S260" s="13">
        <f t="shared" si="400"/>
        <v>2.3762096221130884E-2</v>
      </c>
      <c r="T260" s="13">
        <f t="shared" si="401"/>
        <v>8.5783940379952989E-2</v>
      </c>
      <c r="U260" s="13">
        <f t="shared" si="402"/>
        <v>2.2240267861827302E-2</v>
      </c>
      <c r="V260" s="13">
        <f t="shared" si="403"/>
        <v>3.1255447956600314E-3</v>
      </c>
      <c r="W260" s="13">
        <f t="shared" si="404"/>
        <v>0.11029370198881389</v>
      </c>
      <c r="X260" s="13">
        <f t="shared" si="405"/>
        <v>6.1102568793992874E-2</v>
      </c>
      <c r="Y260" s="13">
        <f t="shared" si="406"/>
        <v>1.6925372192164199E-2</v>
      </c>
      <c r="Z260" s="13">
        <f t="shared" si="407"/>
        <v>1.921997335690195E-3</v>
      </c>
      <c r="AA260" s="13">
        <f t="shared" si="408"/>
        <v>4.1070265800004814E-3</v>
      </c>
      <c r="AB260" s="13">
        <f t="shared" si="409"/>
        <v>4.388056896752467E-3</v>
      </c>
      <c r="AC260" s="13">
        <f t="shared" si="410"/>
        <v>2.3125398851836138E-4</v>
      </c>
      <c r="AD260" s="13">
        <f t="shared" si="411"/>
        <v>5.8920368574814468E-2</v>
      </c>
      <c r="AE260" s="13">
        <f t="shared" si="412"/>
        <v>3.2641808274557253E-2</v>
      </c>
      <c r="AF260" s="13">
        <f t="shared" si="413"/>
        <v>9.0417598633997457E-3</v>
      </c>
      <c r="AG260" s="13">
        <f t="shared" si="414"/>
        <v>1.6697077714923356E-3</v>
      </c>
      <c r="AH260" s="13">
        <f t="shared" si="415"/>
        <v>2.6619601189420574E-4</v>
      </c>
      <c r="AI260" s="13">
        <f t="shared" si="416"/>
        <v>5.6882185840649417E-4</v>
      </c>
      <c r="AJ260" s="13">
        <f t="shared" si="417"/>
        <v>6.0774446675333652E-4</v>
      </c>
      <c r="AK260" s="13">
        <f t="shared" si="418"/>
        <v>4.3288694742264777E-4</v>
      </c>
      <c r="AL260" s="13">
        <f t="shared" si="419"/>
        <v>1.0950468750005102E-5</v>
      </c>
      <c r="AM260" s="13">
        <f t="shared" si="420"/>
        <v>2.5180838219350559E-2</v>
      </c>
      <c r="AN260" s="13">
        <f t="shared" si="421"/>
        <v>1.3950151929294391E-2</v>
      </c>
      <c r="AO260" s="13">
        <f t="shared" si="422"/>
        <v>3.8641830973848951E-3</v>
      </c>
      <c r="AP260" s="13">
        <f t="shared" si="423"/>
        <v>7.1358415238279504E-4</v>
      </c>
      <c r="AQ260" s="13">
        <f t="shared" si="424"/>
        <v>9.8831175250820233E-5</v>
      </c>
      <c r="AR260" s="13">
        <f t="shared" si="425"/>
        <v>2.9494449521880943E-5</v>
      </c>
      <c r="AS260" s="13">
        <f t="shared" si="426"/>
        <v>6.3025315331848659E-5</v>
      </c>
      <c r="AT260" s="13">
        <f t="shared" si="427"/>
        <v>6.7337930306719636E-5</v>
      </c>
      <c r="AU260" s="13">
        <f t="shared" si="428"/>
        <v>4.7963762223878485E-5</v>
      </c>
      <c r="AV260" s="13">
        <f t="shared" si="429"/>
        <v>2.5622882336040402E-5</v>
      </c>
      <c r="AW260" s="13">
        <f t="shared" si="430"/>
        <v>3.6009218518755965E-7</v>
      </c>
      <c r="AX260" s="13">
        <f t="shared" si="431"/>
        <v>8.9679600445810026E-3</v>
      </c>
      <c r="AY260" s="13">
        <f t="shared" si="432"/>
        <v>4.9682383099387255E-3</v>
      </c>
      <c r="AZ260" s="13">
        <f t="shared" si="433"/>
        <v>1.376198811192186E-3</v>
      </c>
      <c r="BA260" s="13">
        <f t="shared" si="434"/>
        <v>2.5413745607949642E-4</v>
      </c>
      <c r="BB260" s="13">
        <f t="shared" si="435"/>
        <v>3.5197955806222467E-5</v>
      </c>
      <c r="BC260" s="13">
        <f t="shared" si="436"/>
        <v>3.8999244331752593E-6</v>
      </c>
      <c r="BD260" s="13">
        <f t="shared" si="437"/>
        <v>2.7233145055046752E-6</v>
      </c>
      <c r="BE260" s="13">
        <f t="shared" si="438"/>
        <v>5.8193239148232742E-6</v>
      </c>
      <c r="BF260" s="13">
        <f t="shared" si="439"/>
        <v>6.2175211047389521E-6</v>
      </c>
      <c r="BG260" s="13">
        <f t="shared" si="440"/>
        <v>4.4286437455278684E-6</v>
      </c>
      <c r="BH260" s="13">
        <f t="shared" si="441"/>
        <v>2.3658406333982099E-6</v>
      </c>
      <c r="BI260" s="13">
        <f t="shared" si="442"/>
        <v>1.0110909297303861E-6</v>
      </c>
      <c r="BJ260" s="14">
        <f t="shared" si="443"/>
        <v>0.73556553380430412</v>
      </c>
      <c r="BK260" s="14">
        <f t="shared" si="444"/>
        <v>0.18021116671019743</v>
      </c>
      <c r="BL260" s="14">
        <f t="shared" si="445"/>
        <v>8.0848884095498508E-2</v>
      </c>
      <c r="BM260" s="14">
        <f t="shared" si="446"/>
        <v>0.49771166251442772</v>
      </c>
      <c r="BN260" s="14">
        <f t="shared" si="447"/>
        <v>0.49586804121350919</v>
      </c>
    </row>
    <row r="261" spans="1:66" x14ac:dyDescent="0.25">
      <c r="A261" t="s">
        <v>27</v>
      </c>
      <c r="B261" t="s">
        <v>188</v>
      </c>
      <c r="C261" t="s">
        <v>195</v>
      </c>
      <c r="D261" s="11">
        <v>44291</v>
      </c>
      <c r="E261" s="10">
        <f>VLOOKUP(A261,home!$A$2:$E$405,3,FALSE)</f>
        <v>1.3</v>
      </c>
      <c r="F261" s="10">
        <f>VLOOKUP(B261,home!$B$2:$E$405,3,FALSE)</f>
        <v>1.1537999999999999</v>
      </c>
      <c r="G261" s="10">
        <f>VLOOKUP(C261,away!$B$2:$E$405,4,FALSE)</f>
        <v>0.72650000000000003</v>
      </c>
      <c r="H261" s="10">
        <f>VLOOKUP(A261,away!$A$2:$E$405,3,FALSE)</f>
        <v>1.0919000000000001</v>
      </c>
      <c r="I261" s="10">
        <f>VLOOKUP(C261,away!$B$2:$E$405,3,FALSE)</f>
        <v>1.5772999999999999</v>
      </c>
      <c r="J261" s="10">
        <f>VLOOKUP(B261,home!$B$2:$E$405,4,FALSE)</f>
        <v>0.71230000000000004</v>
      </c>
      <c r="K261" s="12">
        <f t="shared" si="392"/>
        <v>1.08970641</v>
      </c>
      <c r="L261" s="12">
        <f t="shared" si="393"/>
        <v>1.226761431601</v>
      </c>
      <c r="M261" s="13">
        <f t="shared" ref="M261:M295" si="448">_xlfn.POISSON.DIST(0,K261,FALSE) * _xlfn.POISSON.DIST(0,L261,FALSE)</f>
        <v>9.8621317235225048E-2</v>
      </c>
      <c r="N261" s="13">
        <f t="shared" ref="N261:N295" si="449">_xlfn.POISSON.DIST(1,K261,FALSE) * _xlfn.POISSON.DIST(0,L261,FALSE)</f>
        <v>0.1074682815538682</v>
      </c>
      <c r="O261" s="13">
        <f t="shared" ref="O261:O295" si="450">_xlfn.POISSON.DIST(0,K261,FALSE) * _xlfn.POISSON.DIST(1,L261,FALSE)</f>
        <v>0.12098482831786106</v>
      </c>
      <c r="P261" s="13">
        <f t="shared" ref="P261:P295" si="451">_xlfn.POISSON.DIST(1,K261,FALSE) * _xlfn.POISSON.DIST(1,L261,FALSE)</f>
        <v>0.13183794293072271</v>
      </c>
      <c r="Q261" s="13">
        <f t="shared" ref="Q261:Q295" si="452">_xlfn.POISSON.DIST(2,K261,FALSE) * _xlfn.POISSON.DIST(0,L261,FALSE)</f>
        <v>5.8554437640467465E-2</v>
      </c>
      <c r="R261" s="13">
        <f t="shared" ref="R261:R295" si="453">_xlfn.POISSON.DIST(0,K261,FALSE) * _xlfn.POISSON.DIST(2,L261,FALSE)</f>
        <v>7.4209760594610208E-2</v>
      </c>
      <c r="S261" s="13">
        <f t="shared" ref="S261:S295" si="454">_xlfn.POISSON.DIST(2,K261,FALSE) * _xlfn.POISSON.DIST(2,L261,FALSE)</f>
        <v>4.4060563383948481E-2</v>
      </c>
      <c r="T261" s="13">
        <f t="shared" ref="T261:T295" si="455">_xlfn.POISSON.DIST(2,K261,FALSE) * _xlfn.POISSON.DIST(1,L261,FALSE)</f>
        <v>7.1832325746411352E-2</v>
      </c>
      <c r="U261" s="13">
        <f t="shared" ref="U261:U295" si="456">_xlfn.POISSON.DIST(1,K261,FALSE) * _xlfn.POISSON.DIST(2,L261,FALSE)</f>
        <v>8.0866851804512155E-2</v>
      </c>
      <c r="V261" s="13">
        <f t="shared" ref="V261:V295" si="457">_xlfn.POISSON.DIST(3,K261,FALSE) * _xlfn.POISSON.DIST(3,L261,FALSE)</f>
        <v>6.5445103032661552E-3</v>
      </c>
      <c r="W261" s="13">
        <f t="shared" ref="W261:W295" si="458">_xlfn.POISSON.DIST(3,K261,FALSE) * _xlfn.POISSON.DIST(0,L261,FALSE)</f>
        <v>2.1269048676920897E-2</v>
      </c>
      <c r="X261" s="13">
        <f t="shared" ref="X261:X295" si="459">_xlfn.POISSON.DIST(3,K261,FALSE) * _xlfn.POISSON.DIST(1,L261,FALSE)</f>
        <v>2.6092048603690833E-2</v>
      </c>
      <c r="Y261" s="13">
        <f t="shared" ref="Y261:Y295" si="460">_xlfn.POISSON.DIST(3,K261,FALSE) * _xlfn.POISSON.DIST(2,L261,FALSE)</f>
        <v>1.600435944923332E-2</v>
      </c>
      <c r="Z261" s="13">
        <f t="shared" ref="Z261:Z295" si="461">_xlfn.POISSON.DIST(0,K261,FALSE) * _xlfn.POISSON.DIST(3,L261,FALSE)</f>
        <v>3.034589071527051E-2</v>
      </c>
      <c r="AA261" s="13">
        <f t="shared" ref="AA261:AA295" si="462">_xlfn.POISSON.DIST(1,K261,FALSE) * _xlfn.POISSON.DIST(3,L261,FALSE)</f>
        <v>3.306811162958976E-2</v>
      </c>
      <c r="AB261" s="13">
        <f t="shared" ref="AB261:AB295" si="463">_xlfn.POISSON.DIST(2,K261,FALSE) * _xlfn.POISSON.DIST(3,L261,FALSE)</f>
        <v>1.8017266604679751E-2</v>
      </c>
      <c r="AC261" s="13">
        <f t="shared" ref="AC261:AC295" si="464">_xlfn.POISSON.DIST(4,K261,FALSE) * _xlfn.POISSON.DIST(4,L261,FALSE)</f>
        <v>5.4679784253286825E-4</v>
      </c>
      <c r="AD261" s="13">
        <f t="shared" ref="AD261:AD295" si="465">_xlfn.POISSON.DIST(4,K261,FALSE) * _xlfn.POISSON.DIST(0,L261,FALSE)</f>
        <v>5.7942546694606783E-3</v>
      </c>
      <c r="AE261" s="13">
        <f t="shared" ref="AE261:AE295" si="466">_xlfn.POISSON.DIST(4,K261,FALSE) * _xlfn.POISSON.DIST(1,L261,FALSE)</f>
        <v>7.1081681533683612E-3</v>
      </c>
      <c r="AF261" s="13">
        <f t="shared" ref="AF261:AF295" si="467">_xlfn.POISSON.DIST(4,K261,FALSE) * _xlfn.POISSON.DIST(2,L261,FALSE)</f>
        <v>4.3600132699434038E-3</v>
      </c>
      <c r="AG261" s="13">
        <f t="shared" ref="AG261:AG295" si="468">_xlfn.POISSON.DIST(4,K261,FALSE) * _xlfn.POISSON.DIST(3,L261,FALSE)</f>
        <v>1.7828987069450429E-3</v>
      </c>
      <c r="AH261" s="13">
        <f t="shared" ref="AH261:AH295" si="469">_xlfn.POISSON.DIST(0,K261,FALSE) * _xlfn.POISSON.DIST(4,L261,FALSE)</f>
        <v>9.3067920842681874E-3</v>
      </c>
      <c r="AI261" s="13">
        <f t="shared" ref="AI261:AI295" si="470">_xlfn.POISSON.DIST(1,K261,FALSE) * _xlfn.POISSON.DIST(4,L261,FALSE)</f>
        <v>1.0141670990764304E-2</v>
      </c>
      <c r="AJ261" s="13">
        <f t="shared" ref="AJ261:AJ295" si="471">_xlfn.POISSON.DIST(2,K261,FALSE) * _xlfn.POISSON.DIST(4,L261,FALSE)</f>
        <v>5.5257219433734565E-3</v>
      </c>
      <c r="AK261" s="13">
        <f t="shared" ref="AK261:AK295" si="472">_xlfn.POISSON.DIST(3,K261,FALSE) * _xlfn.POISSON.DIST(4,L261,FALSE)</f>
        <v>2.007138207190571E-3</v>
      </c>
      <c r="AL261" s="13">
        <f t="shared" ref="AL261:AL295" si="473">_xlfn.POISSON.DIST(5,K261,FALSE) * _xlfn.POISSON.DIST(5,L261,FALSE)</f>
        <v>2.9238588483481475E-5</v>
      </c>
      <c r="AM261" s="13">
        <f t="shared" ref="AM261:AM295" si="474">_xlfn.POISSON.DIST(5,K261,FALSE) * _xlfn.POISSON.DIST(0,L261,FALSE)</f>
        <v>1.2628072908967471E-3</v>
      </c>
      <c r="AN261" s="13">
        <f t="shared" ref="AN261:AN295" si="475">_xlfn.POISSON.DIST(5,K261,FALSE) * _xlfn.POISSON.DIST(1,L261,FALSE)</f>
        <v>1.549163280016674E-3</v>
      </c>
      <c r="AO261" s="13">
        <f t="shared" ref="AO261:AO295" si="476">_xlfn.POISSON.DIST(5,K261,FALSE) * _xlfn.POISSON.DIST(2,L261,FALSE)</f>
        <v>9.5022688158847787E-4</v>
      </c>
      <c r="AP261" s="13">
        <f t="shared" ref="AP261:AP295" si="477">_xlfn.POISSON.DIST(5,K261,FALSE) * _xlfn.POISSON.DIST(3,L261,FALSE)</f>
        <v>3.885672298677451E-4</v>
      </c>
      <c r="AQ261" s="13">
        <f t="shared" ref="AQ261:AQ295" si="478">_xlfn.POISSON.DIST(5,K261,FALSE) * _xlfn.POISSON.DIST(4,L261,FALSE)</f>
        <v>1.1916982279644748E-4</v>
      </c>
      <c r="AR261" s="13">
        <f t="shared" ref="AR261:AR295" si="479">_xlfn.POISSON.DIST(0,K261,FALSE) * _xlfn.POISSON.DIST(5,L261,FALSE)</f>
        <v>2.283442716181939E-3</v>
      </c>
      <c r="AS261" s="13">
        <f t="shared" ref="AS261:AS295" si="480">_xlfn.POISSON.DIST(1,K261,FALSE) * _xlfn.POISSON.DIST(5,L261,FALSE)</f>
        <v>2.4882821646912694E-3</v>
      </c>
      <c r="AT261" s="13">
        <f t="shared" ref="AT261:AT295" si="481">_xlfn.POISSON.DIST(2,K261,FALSE) * _xlfn.POISSON.DIST(5,L261,FALSE)</f>
        <v>1.3557485123763759E-3</v>
      </c>
      <c r="AU261" s="13">
        <f t="shared" ref="AU261:AU295" si="482">_xlfn.POISSON.DIST(3,K261,FALSE) * _xlfn.POISSON.DIST(5,L261,FALSE)</f>
        <v>4.924559480948338E-4</v>
      </c>
      <c r="AV261" s="13">
        <f t="shared" ref="AV261:AV295" si="483">_xlfn.POISSON.DIST(4,K261,FALSE) * _xlfn.POISSON.DIST(5,L261,FALSE)</f>
        <v>1.3415810082039188E-4</v>
      </c>
      <c r="AW261" s="13">
        <f t="shared" ref="AW261:AW295" si="484">_xlfn.POISSON.DIST(6,K261,FALSE) * _xlfn.POISSON.DIST(6,L261,FALSE)</f>
        <v>1.0857342081377824E-6</v>
      </c>
      <c r="AX261" s="13">
        <f t="shared" ref="AX261:AX295" si="485">_xlfn.POISSON.DIST(6,K261,FALSE) * _xlfn.POISSON.DIST(0,L261,FALSE)</f>
        <v>2.2934819991415325E-4</v>
      </c>
      <c r="AY261" s="13">
        <f t="shared" ref="AY261:AY295" si="486">_xlfn.POISSON.DIST(6,K261,FALSE) * _xlfn.POISSON.DIST(1,L261,FALSE)</f>
        <v>2.81355526061799E-4</v>
      </c>
      <c r="AZ261" s="13">
        <f t="shared" ref="AZ261:AZ295" si="487">_xlfn.POISSON.DIST(6,K261,FALSE) * _xlfn.POISSON.DIST(2,L261,FALSE)</f>
        <v>1.725780539702125E-4</v>
      </c>
      <c r="BA261" s="13">
        <f t="shared" ref="BA261:BA295" si="488">_xlfn.POISSON.DIST(6,K261,FALSE) * _xlfn.POISSON.DIST(3,L261,FALSE)</f>
        <v>7.0570700183804203E-5</v>
      </c>
      <c r="BB261" s="13">
        <f t="shared" ref="BB261:BB295" si="489">_xlfn.POISSON.DIST(6,K261,FALSE) * _xlfn.POISSON.DIST(4,L261,FALSE)</f>
        <v>2.1643353296642151E-5</v>
      </c>
      <c r="BC261" s="13">
        <f t="shared" ref="BC261:BC295" si="490">_xlfn.POISSON.DIST(6,K261,FALSE) * _xlfn.POISSON.DIST(5,L261,FALSE)</f>
        <v>5.3102462149669886E-6</v>
      </c>
      <c r="BD261" s="13">
        <f t="shared" ref="BD261:BD295" si="491">_xlfn.POISSON.DIST(0,K261,FALSE) * _xlfn.POISSON.DIST(6,L261,FALSE)</f>
        <v>4.6687324258037183E-4</v>
      </c>
      <c r="BE261" s="13">
        <f t="shared" ref="BE261:BE295" si="492">_xlfn.POISSON.DIST(1,K261,FALSE) * _xlfn.POISSON.DIST(6,L261,FALSE)</f>
        <v>5.0875476509731616E-4</v>
      </c>
      <c r="BF261" s="13">
        <f t="shared" ref="BF261:BF295" si="493">_xlfn.POISSON.DIST(2,K261,FALSE) * _xlfn.POISSON.DIST(6,L261,FALSE)</f>
        <v>2.7719666432229483E-4</v>
      </c>
      <c r="BG261" s="13">
        <f t="shared" ref="BG261:BG295" si="494">_xlfn.POISSON.DIST(3,K261,FALSE) * _xlfn.POISSON.DIST(6,L261,FALSE)</f>
        <v>1.0068766064754101E-4</v>
      </c>
      <c r="BH261" s="13">
        <f t="shared" ref="BH261:BH295" si="495">_xlfn.POISSON.DIST(4,K261,FALSE) * _xlfn.POISSON.DIST(6,L261,FALSE)</f>
        <v>2.7429997303882541E-5</v>
      </c>
      <c r="BI261" s="13">
        <f t="shared" ref="BI261:BI295" si="496">_xlfn.POISSON.DIST(5,K261,FALSE) * _xlfn.POISSON.DIST(6,L261,FALSE)</f>
        <v>5.9781287776647075E-6</v>
      </c>
      <c r="BJ261" s="14">
        <f t="shared" ref="BJ261:BJ295" si="497">SUM(N261,Q261,T261,W261,X261,Y261,AD261,AE261,AF261,AG261,AM261,AN261,AO261,AP261,AQ261,AX261,AY261,AZ261,BA261,BB261,BC261)</f>
        <v>0.32531657705511718</v>
      </c>
      <c r="BK261" s="14">
        <f t="shared" ref="BK261:BK295" si="498">SUM(M261,P261,S261,V261,AC261,AL261,AY261)</f>
        <v>0.2819217258102405</v>
      </c>
      <c r="BL261" s="14">
        <f t="shared" ref="BL261:BL295" si="499">SUM(O261,R261,U261,AA261,AB261,AH261,AI261,AJ261,AK261,AR261,AS261,AT261,AU261,AV261,BD261,BE261,BF261,BG261,BH261,BI261)</f>
        <v>0.3622691500777433</v>
      </c>
      <c r="BM261" s="14">
        <f t="shared" ref="BM261:BM295" si="500">SUM(S261:BI261)</f>
        <v>0.40789650559376317</v>
      </c>
      <c r="BN261" s="14">
        <f t="shared" ref="BN261:BN295" si="501">SUM(M261:R261)</f>
        <v>0.59167656827275472</v>
      </c>
    </row>
    <row r="262" spans="1:66" x14ac:dyDescent="0.25">
      <c r="A262" t="s">
        <v>27</v>
      </c>
      <c r="B262" t="s">
        <v>296</v>
      </c>
      <c r="C262" t="s">
        <v>329</v>
      </c>
      <c r="D262" s="11">
        <v>44291</v>
      </c>
      <c r="E262" s="10">
        <f>VLOOKUP(A262,home!$A$2:$E$405,3,FALSE)</f>
        <v>1.3</v>
      </c>
      <c r="F262" s="10">
        <f>VLOOKUP(B262,home!$B$2:$E$405,3,FALSE)</f>
        <v>0.76919999999999999</v>
      </c>
      <c r="G262" s="10">
        <f>VLOOKUP(C262,away!$B$2:$E$405,4,FALSE)</f>
        <v>1.3674999999999999</v>
      </c>
      <c r="H262" s="10">
        <f>VLOOKUP(A262,away!$A$2:$E$405,3,FALSE)</f>
        <v>1.0919000000000001</v>
      </c>
      <c r="I262" s="10">
        <f>VLOOKUP(C262,away!$B$2:$E$405,3,FALSE)</f>
        <v>0.55969999999999998</v>
      </c>
      <c r="J262" s="10">
        <f>VLOOKUP(B262,home!$B$2:$E$405,4,FALSE)</f>
        <v>1.3229</v>
      </c>
      <c r="K262" s="12">
        <f t="shared" si="392"/>
        <v>1.3674453</v>
      </c>
      <c r="L262" s="12">
        <f t="shared" si="393"/>
        <v>0.8084723832470001</v>
      </c>
      <c r="M262" s="13">
        <f t="shared" si="448"/>
        <v>0.11350394519391736</v>
      </c>
      <c r="N262" s="13">
        <f t="shared" si="449"/>
        <v>0.15521043638687987</v>
      </c>
      <c r="O262" s="13">
        <f t="shared" si="450"/>
        <v>9.176480507886324E-2</v>
      </c>
      <c r="P262" s="13">
        <f t="shared" si="451"/>
        <v>0.12548335141050765</v>
      </c>
      <c r="Q262" s="13">
        <f t="shared" si="452"/>
        <v>0.10612089087409397</v>
      </c>
      <c r="R262" s="13">
        <f t="shared" si="453"/>
        <v>3.7094655330152493E-2</v>
      </c>
      <c r="S262" s="13">
        <f t="shared" si="454"/>
        <v>3.4681771312687355E-2</v>
      </c>
      <c r="T262" s="13">
        <f t="shared" si="455"/>
        <v>8.5795809557273561E-2</v>
      </c>
      <c r="U262" s="13">
        <f t="shared" si="456"/>
        <v>5.0724912086336976E-2</v>
      </c>
      <c r="V262" s="13">
        <f t="shared" si="457"/>
        <v>4.2602385021689518E-3</v>
      </c>
      <c r="W262" s="13">
        <f t="shared" si="458"/>
        <v>4.8371504485864227E-2</v>
      </c>
      <c r="X262" s="13">
        <f t="shared" si="459"/>
        <v>3.9107025512929605E-2</v>
      </c>
      <c r="Y262" s="13">
        <f t="shared" si="460"/>
        <v>1.5808475059069717E-2</v>
      </c>
      <c r="Z262" s="13">
        <f t="shared" si="461"/>
        <v>9.9966681334981416E-3</v>
      </c>
      <c r="AA262" s="13">
        <f t="shared" si="462"/>
        <v>1.3669896854811804E-2</v>
      </c>
      <c r="AB262" s="13">
        <f t="shared" si="463"/>
        <v>9.3464181027985947E-3</v>
      </c>
      <c r="AC262" s="13">
        <f t="shared" si="464"/>
        <v>2.9436697340504082E-4</v>
      </c>
      <c r="AD262" s="13">
        <f t="shared" si="465"/>
        <v>1.6536346615780986E-2</v>
      </c>
      <c r="AE262" s="13">
        <f t="shared" si="466"/>
        <v>1.3369179558658918E-2</v>
      </c>
      <c r="AF262" s="13">
        <f t="shared" si="467"/>
        <v>5.4043062299230261E-3</v>
      </c>
      <c r="AG262" s="13">
        <f t="shared" si="468"/>
        <v>1.4564107791674931E-3</v>
      </c>
      <c r="AH262" s="13">
        <f t="shared" si="469"/>
        <v>2.0205075276046452E-3</v>
      </c>
      <c r="AI262" s="13">
        <f t="shared" si="470"/>
        <v>2.7629335222375921E-3</v>
      </c>
      <c r="AJ262" s="13">
        <f t="shared" si="471"/>
        <v>1.8890802295981211E-3</v>
      </c>
      <c r="AK262" s="13">
        <f t="shared" si="472"/>
        <v>8.6107129376229057E-4</v>
      </c>
      <c r="AL262" s="13">
        <f t="shared" si="473"/>
        <v>1.3017399282227521E-5</v>
      </c>
      <c r="AM262" s="13">
        <f t="shared" si="474"/>
        <v>4.5225098917841206E-3</v>
      </c>
      <c r="AN262" s="13">
        <f t="shared" si="475"/>
        <v>3.6563243504688404E-3</v>
      </c>
      <c r="AO262" s="13">
        <f t="shared" si="476"/>
        <v>1.4780186307737917E-3</v>
      </c>
      <c r="AP262" s="13">
        <f t="shared" si="477"/>
        <v>3.9831241496838507E-4</v>
      </c>
      <c r="AQ262" s="13">
        <f t="shared" si="478"/>
        <v>8.0506146851589582E-5</v>
      </c>
      <c r="AR262" s="13">
        <f t="shared" si="479"/>
        <v>3.2670490724220631E-4</v>
      </c>
      <c r="AS262" s="13">
        <f t="shared" si="480"/>
        <v>4.4675108989529098E-4</v>
      </c>
      <c r="AT262" s="13">
        <f t="shared" si="481"/>
        <v>3.0545383907359665E-4</v>
      </c>
      <c r="AU262" s="13">
        <f t="shared" si="482"/>
        <v>1.3923047220271536E-4</v>
      </c>
      <c r="AV262" s="13">
        <f t="shared" si="483"/>
        <v>4.7597513707595937E-5</v>
      </c>
      <c r="AW262" s="13">
        <f t="shared" si="484"/>
        <v>3.997577367102687E-7</v>
      </c>
      <c r="AX262" s="13">
        <f t="shared" si="485"/>
        <v>1.0307141492872829E-3</v>
      </c>
      <c r="AY262" s="13">
        <f t="shared" si="486"/>
        <v>8.3330392472069376E-4</v>
      </c>
      <c r="AZ262" s="13">
        <f t="shared" si="487"/>
        <v>3.3685160499400904E-4</v>
      </c>
      <c r="BA262" s="13">
        <f t="shared" si="488"/>
        <v>9.0778406630027858E-5</v>
      </c>
      <c r="BB262" s="13">
        <f t="shared" si="489"/>
        <v>1.8347958688885973E-5</v>
      </c>
      <c r="BC262" s="13">
        <f t="shared" si="490"/>
        <v>2.9667635777842297E-6</v>
      </c>
      <c r="BD262" s="13">
        <f t="shared" si="491"/>
        <v>4.4021982496099429E-5</v>
      </c>
      <c r="BE262" s="13">
        <f t="shared" si="492"/>
        <v>6.0197653060973429E-5</v>
      </c>
      <c r="BF262" s="13">
        <f t="shared" si="493"/>
        <v>4.1158498874629379E-5</v>
      </c>
      <c r="BG262" s="13">
        <f t="shared" si="494"/>
        <v>1.8760665280389077E-5</v>
      </c>
      <c r="BH262" s="13">
        <f t="shared" si="495"/>
        <v>6.413545890635306E-6</v>
      </c>
      <c r="BI262" s="13">
        <f t="shared" si="496"/>
        <v>1.7540346368967118E-6</v>
      </c>
      <c r="BJ262" s="14">
        <f t="shared" si="497"/>
        <v>0.49962901930238685</v>
      </c>
      <c r="BK262" s="14">
        <f t="shared" si="498"/>
        <v>0.27906999471668925</v>
      </c>
      <c r="BL262" s="14">
        <f t="shared" si="499"/>
        <v>0.21157232422852676</v>
      </c>
      <c r="BM262" s="14">
        <f t="shared" si="500"/>
        <v>0.37025701793970228</v>
      </c>
      <c r="BN262" s="14">
        <f t="shared" si="501"/>
        <v>0.62917808427441457</v>
      </c>
    </row>
    <row r="263" spans="1:66" x14ac:dyDescent="0.25">
      <c r="A263" t="s">
        <v>27</v>
      </c>
      <c r="B263" t="s">
        <v>190</v>
      </c>
      <c r="C263" t="s">
        <v>193</v>
      </c>
      <c r="D263" s="11">
        <v>44291</v>
      </c>
      <c r="E263" s="10">
        <f>VLOOKUP(A263,home!$A$2:$E$405,3,FALSE)</f>
        <v>1.3</v>
      </c>
      <c r="F263" s="10">
        <f>VLOOKUP(B263,home!$B$2:$E$405,3,FALSE)</f>
        <v>0.9829</v>
      </c>
      <c r="G263" s="10">
        <f>VLOOKUP(C263,away!$B$2:$E$405,4,FALSE)</f>
        <v>0.81200000000000006</v>
      </c>
      <c r="H263" s="10">
        <f>VLOOKUP(A263,away!$A$2:$E$405,3,FALSE)</f>
        <v>1.0919000000000001</v>
      </c>
      <c r="I263" s="10">
        <f>VLOOKUP(C263,away!$B$2:$E$405,3,FALSE)</f>
        <v>1.2211000000000001</v>
      </c>
      <c r="J263" s="10">
        <f>VLOOKUP(B263,home!$B$2:$E$405,4,FALSE)</f>
        <v>0.86499999999999999</v>
      </c>
      <c r="K263" s="12">
        <f t="shared" si="392"/>
        <v>1.0375492400000002</v>
      </c>
      <c r="L263" s="12">
        <f t="shared" si="393"/>
        <v>1.1533210128500002</v>
      </c>
      <c r="M263" s="13">
        <f t="shared" si="448"/>
        <v>0.11181939511510737</v>
      </c>
      <c r="N263" s="13">
        <f t="shared" si="449"/>
        <v>0.1160181284189394</v>
      </c>
      <c r="O263" s="13">
        <f t="shared" si="450"/>
        <v>0.12896365803043</v>
      </c>
      <c r="P263" s="13">
        <f t="shared" si="451"/>
        <v>0.13380614537709257</v>
      </c>
      <c r="Q263" s="13">
        <f t="shared" si="452"/>
        <v>6.018726048364649E-2</v>
      </c>
      <c r="R263" s="13">
        <f t="shared" si="453"/>
        <v>7.4368248350248314E-2</v>
      </c>
      <c r="S263" s="13">
        <f t="shared" si="454"/>
        <v>4.0029022966554889E-2</v>
      </c>
      <c r="T263" s="13">
        <f t="shared" si="455"/>
        <v>6.9415232221665971E-2</v>
      </c>
      <c r="U263" s="13">
        <f t="shared" si="456"/>
        <v>7.7160719555931415E-2</v>
      </c>
      <c r="V263" s="13">
        <f t="shared" si="457"/>
        <v>5.322202587735538E-3</v>
      </c>
      <c r="W263" s="13">
        <f t="shared" si="458"/>
        <v>2.0815748790829824E-2</v>
      </c>
      <c r="X263" s="13">
        <f t="shared" si="459"/>
        <v>2.4007240478671019E-2</v>
      </c>
      <c r="Y263" s="13">
        <f t="shared" si="460"/>
        <v>1.3844027452297195E-2</v>
      </c>
      <c r="Z263" s="13">
        <f t="shared" si="461"/>
        <v>2.8590154503729592E-2</v>
      </c>
      <c r="AA263" s="13">
        <f t="shared" si="462"/>
        <v>2.9663693076827223E-2</v>
      </c>
      <c r="AB263" s="13">
        <f t="shared" si="463"/>
        <v>1.5388771103727675E-2</v>
      </c>
      <c r="AC263" s="13">
        <f t="shared" si="464"/>
        <v>3.9804332046320973E-4</v>
      </c>
      <c r="AD263" s="13">
        <f t="shared" si="465"/>
        <v>5.3993410844890991E-3</v>
      </c>
      <c r="AE263" s="13">
        <f t="shared" si="466"/>
        <v>6.2271735282855862E-3</v>
      </c>
      <c r="AF263" s="13">
        <f t="shared" si="467"/>
        <v>3.590965040417522E-3</v>
      </c>
      <c r="AG263" s="13">
        <f t="shared" si="468"/>
        <v>1.3805118125077599E-3</v>
      </c>
      <c r="AH263" s="13">
        <f t="shared" si="469"/>
        <v>8.2434064874448501E-3</v>
      </c>
      <c r="AI263" s="13">
        <f t="shared" si="470"/>
        <v>8.5529401360594764E-3</v>
      </c>
      <c r="AJ263" s="13">
        <f t="shared" si="471"/>
        <v>4.4370482689670039E-3</v>
      </c>
      <c r="AK263" s="13">
        <f t="shared" si="472"/>
        <v>1.5345520197700105E-3</v>
      </c>
      <c r="AL263" s="13">
        <f t="shared" si="473"/>
        <v>1.9052380796535034E-5</v>
      </c>
      <c r="AM263" s="13">
        <f t="shared" si="474"/>
        <v>1.1204164477424889E-3</v>
      </c>
      <c r="AN263" s="13">
        <f t="shared" si="475"/>
        <v>1.2921998323241668E-3</v>
      </c>
      <c r="AO263" s="13">
        <f t="shared" si="476"/>
        <v>7.4516060971035439E-4</v>
      </c>
      <c r="AP263" s="13">
        <f t="shared" si="477"/>
        <v>2.8646979637568997E-4</v>
      </c>
      <c r="AQ263" s="13">
        <f t="shared" si="478"/>
        <v>8.2597908926736009E-5</v>
      </c>
      <c r="AR263" s="13">
        <f t="shared" si="479"/>
        <v>1.90145878388683E-3</v>
      </c>
      <c r="AS263" s="13">
        <f t="shared" si="480"/>
        <v>1.972857116113105E-3</v>
      </c>
      <c r="AT263" s="13">
        <f t="shared" si="481"/>
        <v>1.0234682007258722E-3</v>
      </c>
      <c r="AU263" s="13">
        <f t="shared" si="482"/>
        <v>3.5396621794243211E-4</v>
      </c>
      <c r="AV263" s="13">
        <f t="shared" si="483"/>
        <v>9.1814345102961181E-5</v>
      </c>
      <c r="AW263" s="13">
        <f t="shared" si="484"/>
        <v>6.3329443777933339E-7</v>
      </c>
      <c r="AX263" s="13">
        <f t="shared" si="485"/>
        <v>1.9374787230645314E-4</v>
      </c>
      <c r="AY263" s="13">
        <f t="shared" si="486"/>
        <v>2.2345349232601107E-4</v>
      </c>
      <c r="AZ263" s="13">
        <f t="shared" si="487"/>
        <v>1.2885680404715245E-4</v>
      </c>
      <c r="BA263" s="13">
        <f t="shared" si="488"/>
        <v>4.9537753252091977E-5</v>
      </c>
      <c r="BB263" s="13">
        <f t="shared" si="489"/>
        <v>1.4283232938754023E-5</v>
      </c>
      <c r="BC263" s="13">
        <f t="shared" si="490"/>
        <v>3.2946305359392525E-6</v>
      </c>
      <c r="BD263" s="13">
        <f t="shared" si="491"/>
        <v>3.65498728420815E-4</v>
      </c>
      <c r="BE263" s="13">
        <f t="shared" si="492"/>
        <v>3.7922292789398308E-4</v>
      </c>
      <c r="BF263" s="13">
        <f t="shared" si="493"/>
        <v>1.9673123031348851E-4</v>
      </c>
      <c r="BG263" s="13">
        <f t="shared" si="494"/>
        <v>6.8039446165341668E-5</v>
      </c>
      <c r="BH263" s="13">
        <f t="shared" si="495"/>
        <v>1.7648568914717786E-5</v>
      </c>
      <c r="BI263" s="13">
        <f t="shared" si="496"/>
        <v>3.6622518529106158E-6</v>
      </c>
      <c r="BJ263" s="14">
        <f t="shared" si="497"/>
        <v>0.32502564769223569</v>
      </c>
      <c r="BK263" s="14">
        <f t="shared" si="498"/>
        <v>0.29161731524007611</v>
      </c>
      <c r="BL263" s="14">
        <f t="shared" si="499"/>
        <v>0.35468740484673833</v>
      </c>
      <c r="BM263" s="14">
        <f t="shared" si="500"/>
        <v>0.37453486630942734</v>
      </c>
      <c r="BN263" s="14">
        <f t="shared" si="501"/>
        <v>0.62516283577546417</v>
      </c>
    </row>
    <row r="264" spans="1:66" x14ac:dyDescent="0.25">
      <c r="A264" t="s">
        <v>27</v>
      </c>
      <c r="B264" t="s">
        <v>192</v>
      </c>
      <c r="C264" t="s">
        <v>299</v>
      </c>
      <c r="D264" s="11">
        <v>44291</v>
      </c>
      <c r="E264" s="10">
        <f>VLOOKUP(A264,home!$A$2:$E$405,3,FALSE)</f>
        <v>1.3</v>
      </c>
      <c r="F264" s="10">
        <f>VLOOKUP(B264,home!$B$2:$E$405,3,FALSE)</f>
        <v>1.0684</v>
      </c>
      <c r="G264" s="10">
        <f>VLOOKUP(C264,away!$B$2:$E$405,4,FALSE)</f>
        <v>0.89739999999999998</v>
      </c>
      <c r="H264" s="10">
        <f>VLOOKUP(A264,away!$A$2:$E$405,3,FALSE)</f>
        <v>1.0919000000000001</v>
      </c>
      <c r="I264" s="10">
        <f>VLOOKUP(C264,away!$B$2:$E$405,3,FALSE)</f>
        <v>0.86499999999999999</v>
      </c>
      <c r="J264" s="10">
        <f>VLOOKUP(B264,home!$B$2:$E$405,4,FALSE)</f>
        <v>0.9667</v>
      </c>
      <c r="K264" s="12">
        <f t="shared" si="392"/>
        <v>1.2464168080000002</v>
      </c>
      <c r="L264" s="12">
        <f t="shared" si="393"/>
        <v>0.91304186645000007</v>
      </c>
      <c r="M264" s="13">
        <f t="shared" si="448"/>
        <v>0.11538756637273995</v>
      </c>
      <c r="N264" s="13">
        <f t="shared" si="449"/>
        <v>0.14382100216119867</v>
      </c>
      <c r="O264" s="13">
        <f t="shared" si="450"/>
        <v>0.10535367896608973</v>
      </c>
      <c r="P264" s="13">
        <f t="shared" si="451"/>
        <v>0.13131459624797032</v>
      </c>
      <c r="Q264" s="13">
        <f t="shared" si="452"/>
        <v>8.9630457218561208E-2</v>
      </c>
      <c r="R264" s="13">
        <f t="shared" si="453"/>
        <v>4.809615984028634E-2</v>
      </c>
      <c r="S264" s="13">
        <f t="shared" si="454"/>
        <v>3.7360011415929324E-2</v>
      </c>
      <c r="T264" s="13">
        <f t="shared" si="455"/>
        <v>8.1836359949601992E-2</v>
      </c>
      <c r="U264" s="13">
        <f t="shared" si="456"/>
        <v>5.9947862025187496E-2</v>
      </c>
      <c r="V264" s="13">
        <f t="shared" si="457"/>
        <v>4.7240934464238523E-3</v>
      </c>
      <c r="W264" s="13">
        <f t="shared" si="458"/>
        <v>3.7238969461979882E-2</v>
      </c>
      <c r="X264" s="13">
        <f t="shared" si="459"/>
        <v>3.4000738182240663E-2</v>
      </c>
      <c r="Y264" s="13">
        <f t="shared" si="460"/>
        <v>1.5522048725295398E-2</v>
      </c>
      <c r="Z264" s="13">
        <f t="shared" si="461"/>
        <v>1.4637935849884194E-2</v>
      </c>
      <c r="AA264" s="13">
        <f t="shared" si="462"/>
        <v>1.8244969277721425E-2</v>
      </c>
      <c r="AB264" s="13">
        <f t="shared" si="463"/>
        <v>1.1370418184597806E-2</v>
      </c>
      <c r="AC264" s="13">
        <f t="shared" si="464"/>
        <v>3.36010219220089E-4</v>
      </c>
      <c r="AD264" s="13">
        <f t="shared" si="465"/>
        <v>1.1603819362502611E-2</v>
      </c>
      <c r="AE264" s="13">
        <f t="shared" si="466"/>
        <v>1.0594772888688032E-2</v>
      </c>
      <c r="AF264" s="13">
        <f t="shared" si="467"/>
        <v>4.8367356064507898E-3</v>
      </c>
      <c r="AG264" s="13">
        <f t="shared" si="468"/>
        <v>1.4720473685463343E-3</v>
      </c>
      <c r="AH264" s="13">
        <f t="shared" si="469"/>
        <v>3.3412620673384076E-3</v>
      </c>
      <c r="AI264" s="13">
        <f t="shared" si="470"/>
        <v>4.1646052006634191E-3</v>
      </c>
      <c r="AJ264" s="13">
        <f t="shared" si="471"/>
        <v>2.5954169603955505E-3</v>
      </c>
      <c r="AK264" s="13">
        <f t="shared" si="472"/>
        <v>1.0783237744017616E-3</v>
      </c>
      <c r="AL264" s="13">
        <f t="shared" si="473"/>
        <v>1.529559818587247E-5</v>
      </c>
      <c r="AM264" s="13">
        <f t="shared" si="474"/>
        <v>2.8926390980838212E-3</v>
      </c>
      <c r="AN264" s="13">
        <f t="shared" si="475"/>
        <v>2.6411006010806969E-3</v>
      </c>
      <c r="AO264" s="13">
        <f t="shared" si="476"/>
        <v>1.2057177111464683E-3</v>
      </c>
      <c r="AP264" s="13">
        <f t="shared" si="477"/>
        <v>3.6695691646566452E-4</v>
      </c>
      <c r="AQ264" s="13">
        <f t="shared" si="478"/>
        <v>8.3761756979136763E-5</v>
      </c>
      <c r="AR264" s="13">
        <f t="shared" si="479"/>
        <v>6.1014243085224921E-4</v>
      </c>
      <c r="AS264" s="13">
        <f t="shared" si="480"/>
        <v>7.604917810882212E-4</v>
      </c>
      <c r="AT264" s="13">
        <f t="shared" si="481"/>
        <v>4.7394486914710787E-4</v>
      </c>
      <c r="AU264" s="13">
        <f t="shared" si="482"/>
        <v>1.9691095032343869E-4</v>
      </c>
      <c r="AV264" s="13">
        <f t="shared" si="483"/>
        <v>6.1358279540596757E-5</v>
      </c>
      <c r="AW264" s="13">
        <f t="shared" si="484"/>
        <v>4.8352390972640161E-7</v>
      </c>
      <c r="AX264" s="13">
        <f t="shared" si="485"/>
        <v>6.0090566522160512E-4</v>
      </c>
      <c r="AY264" s="13">
        <f t="shared" si="486"/>
        <v>5.4865203013431318E-4</v>
      </c>
      <c r="AZ264" s="13">
        <f t="shared" si="487"/>
        <v>2.5047113681270748E-4</v>
      </c>
      <c r="BA264" s="13">
        <f t="shared" si="488"/>
        <v>7.6230211415775938E-5</v>
      </c>
      <c r="BB264" s="13">
        <f t="shared" si="489"/>
        <v>1.7400343627734539E-5</v>
      </c>
      <c r="BC264" s="13">
        <f t="shared" si="490"/>
        <v>3.1774484445476219E-6</v>
      </c>
      <c r="BD264" s="13">
        <f t="shared" si="491"/>
        <v>9.2847597310946256E-5</v>
      </c>
      <c r="BE264" s="13">
        <f t="shared" si="492"/>
        <v>1.1572680587077903E-4</v>
      </c>
      <c r="BF264" s="13">
        <f t="shared" si="493"/>
        <v>7.2121917986746063E-5</v>
      </c>
      <c r="BG264" s="13">
        <f t="shared" si="494"/>
        <v>2.9964656934625943E-5</v>
      </c>
      <c r="BH264" s="13">
        <f t="shared" si="495"/>
        <v>9.3371130123178831E-6</v>
      </c>
      <c r="BI264" s="13">
        <f t="shared" si="496"/>
        <v>2.3275869193497056E-6</v>
      </c>
      <c r="BJ264" s="14">
        <f t="shared" si="497"/>
        <v>0.43924396384447795</v>
      </c>
      <c r="BK264" s="14">
        <f t="shared" si="498"/>
        <v>0.28968622533060367</v>
      </c>
      <c r="BL264" s="14">
        <f t="shared" si="499"/>
        <v>0.25661787028566829</v>
      </c>
      <c r="BM264" s="14">
        <f t="shared" si="500"/>
        <v>0.3660343659975635</v>
      </c>
      <c r="BN264" s="14">
        <f t="shared" si="501"/>
        <v>0.63360346080684615</v>
      </c>
    </row>
    <row r="265" spans="1:66" x14ac:dyDescent="0.25">
      <c r="A265" t="s">
        <v>27</v>
      </c>
      <c r="B265" t="s">
        <v>194</v>
      </c>
      <c r="C265" t="s">
        <v>187</v>
      </c>
      <c r="D265" s="11">
        <v>44291</v>
      </c>
      <c r="E265" s="10">
        <f>VLOOKUP(A265,home!$A$2:$E$405,3,FALSE)</f>
        <v>1.3</v>
      </c>
      <c r="F265" s="10">
        <f>VLOOKUP(B265,home!$B$2:$E$405,3,FALSE)</f>
        <v>0.85470000000000002</v>
      </c>
      <c r="G265" s="10">
        <f>VLOOKUP(C265,away!$B$2:$E$405,4,FALSE)</f>
        <v>1.1111</v>
      </c>
      <c r="H265" s="10">
        <f>VLOOKUP(A265,away!$A$2:$E$405,3,FALSE)</f>
        <v>1.0919000000000001</v>
      </c>
      <c r="I265" s="10">
        <f>VLOOKUP(C265,away!$B$2:$E$405,3,FALSE)</f>
        <v>0.9667</v>
      </c>
      <c r="J265" s="10">
        <f>VLOOKUP(B265,home!$B$2:$E$405,4,FALSE)</f>
        <v>0.91579999999999995</v>
      </c>
      <c r="K265" s="12">
        <f t="shared" si="392"/>
        <v>1.2345543210000001</v>
      </c>
      <c r="L265" s="12">
        <f t="shared" si="393"/>
        <v>0.96666328473399998</v>
      </c>
      <c r="M265" s="13">
        <f t="shared" si="448"/>
        <v>0.11066832590441167</v>
      </c>
      <c r="N265" s="13">
        <f t="shared" si="449"/>
        <v>0.13662605994312768</v>
      </c>
      <c r="O265" s="13">
        <f t="shared" si="450"/>
        <v>0.1069790074347714</v>
      </c>
      <c r="P265" s="13">
        <f t="shared" si="451"/>
        <v>0.1320713958848882</v>
      </c>
      <c r="Q265" s="13">
        <f t="shared" si="452"/>
        <v>8.4336146331996667E-2</v>
      </c>
      <c r="R265" s="13">
        <f t="shared" si="453"/>
        <v>5.1706339362239562E-2</v>
      </c>
      <c r="S265" s="13">
        <f t="shared" si="454"/>
        <v>3.9403445991513637E-2</v>
      </c>
      <c r="T265" s="13">
        <f t="shared" si="455"/>
        <v>8.152465623509518E-2</v>
      </c>
      <c r="U265" s="13">
        <f t="shared" si="456"/>
        <v>6.383428468274524E-2</v>
      </c>
      <c r="V265" s="13">
        <f t="shared" si="457"/>
        <v>5.2248896493643868E-3</v>
      </c>
      <c r="W265" s="13">
        <f t="shared" si="458"/>
        <v>3.4705851290218255E-2</v>
      </c>
      <c r="X265" s="13">
        <f t="shared" si="459"/>
        <v>3.3548872207692114E-2</v>
      </c>
      <c r="Y265" s="13">
        <f t="shared" si="460"/>
        <v>1.6215231503704429E-2</v>
      </c>
      <c r="Z265" s="13">
        <f t="shared" si="461"/>
        <v>1.6660873283157802E-2</v>
      </c>
      <c r="AA265" s="13">
        <f t="shared" si="462"/>
        <v>2.0568753103355927E-2</v>
      </c>
      <c r="AB265" s="13">
        <f t="shared" si="463"/>
        <v>1.2696621510665113E-2</v>
      </c>
      <c r="AC265" s="13">
        <f t="shared" si="464"/>
        <v>3.8971091304620893E-4</v>
      </c>
      <c r="AD265" s="13">
        <f t="shared" si="465"/>
        <v>1.0711564668580602E-2</v>
      </c>
      <c r="AE265" s="13">
        <f t="shared" si="466"/>
        <v>1.0354476287170785E-2</v>
      </c>
      <c r="AF265" s="13">
        <f t="shared" si="467"/>
        <v>5.0046460297284113E-3</v>
      </c>
      <c r="AG265" s="13">
        <f t="shared" si="468"/>
        <v>1.612602523342746E-3</v>
      </c>
      <c r="AH265" s="13">
        <f t="shared" si="469"/>
        <v>4.0263636236085665E-3</v>
      </c>
      <c r="AI265" s="13">
        <f t="shared" si="470"/>
        <v>4.9707646094431738E-3</v>
      </c>
      <c r="AJ265" s="13">
        <f t="shared" si="471"/>
        <v>3.0683394636309745E-3</v>
      </c>
      <c r="AK265" s="13">
        <f t="shared" si="472"/>
        <v>1.2626772477068139E-3</v>
      </c>
      <c r="AL265" s="13">
        <f t="shared" si="473"/>
        <v>1.8603214192304048E-5</v>
      </c>
      <c r="AM265" s="13">
        <f t="shared" si="474"/>
        <v>2.6448016892534191E-3</v>
      </c>
      <c r="AN265" s="13">
        <f t="shared" si="475"/>
        <v>2.5566326884037421E-3</v>
      </c>
      <c r="AO265" s="13">
        <f t="shared" si="476"/>
        <v>1.2357014762153392E-3</v>
      </c>
      <c r="AP265" s="13">
        <f t="shared" si="477"/>
        <v>3.9816908264965749E-4</v>
      </c>
      <c r="AQ265" s="13">
        <f t="shared" si="478"/>
        <v>9.6223858328410358E-5</v>
      </c>
      <c r="AR265" s="13">
        <f t="shared" si="479"/>
        <v>7.7842757718618973E-4</v>
      </c>
      <c r="AS265" s="13">
        <f t="shared" si="480"/>
        <v>9.6101112900077177E-4</v>
      </c>
      <c r="AT265" s="13">
        <f t="shared" si="481"/>
        <v>5.9321022091849568E-4</v>
      </c>
      <c r="AU265" s="13">
        <f t="shared" si="482"/>
        <v>2.4411674716543112E-4</v>
      </c>
      <c r="AV265" s="13">
        <f t="shared" si="483"/>
        <v>7.5343846260386935E-5</v>
      </c>
      <c r="AW265" s="13">
        <f t="shared" si="484"/>
        <v>6.1669569013844763E-7</v>
      </c>
      <c r="AX265" s="13">
        <f t="shared" si="485"/>
        <v>5.4419189227598538E-4</v>
      </c>
      <c r="AY265" s="13">
        <f t="shared" si="486"/>
        <v>5.2605032211311517E-4</v>
      </c>
      <c r="AZ265" s="13">
        <f t="shared" si="487"/>
        <v>2.5425676615462126E-4</v>
      </c>
      <c r="BA265" s="13">
        <f t="shared" si="488"/>
        <v>8.192689357895691E-5</v>
      </c>
      <c r="BB265" s="13">
        <f t="shared" si="489"/>
        <v>1.9798930013771834E-5</v>
      </c>
      <c r="BC265" s="13">
        <f t="shared" si="490"/>
        <v>3.8277797442662532E-6</v>
      </c>
      <c r="BD265" s="13">
        <f t="shared" si="491"/>
        <v>1.254128931150552E-4</v>
      </c>
      <c r="BE265" s="13">
        <f t="shared" si="492"/>
        <v>1.5482902910430256E-4</v>
      </c>
      <c r="BF265" s="13">
        <f t="shared" si="493"/>
        <v>9.5572423448475773E-5</v>
      </c>
      <c r="BG265" s="13">
        <f t="shared" si="494"/>
        <v>3.932978277891916E-5</v>
      </c>
      <c r="BH265" s="13">
        <f t="shared" si="495"/>
        <v>1.2138688318426519E-5</v>
      </c>
      <c r="BI265" s="13">
        <f t="shared" si="496"/>
        <v>2.9971740229571323E-6</v>
      </c>
      <c r="BJ265" s="14">
        <f t="shared" si="497"/>
        <v>0.42300168839938806</v>
      </c>
      <c r="BK265" s="14">
        <f t="shared" si="498"/>
        <v>0.28830242187952948</v>
      </c>
      <c r="BL265" s="14">
        <f t="shared" si="499"/>
        <v>0.27219554054948636</v>
      </c>
      <c r="BM265" s="14">
        <f t="shared" si="500"/>
        <v>0.37724781562370346</v>
      </c>
      <c r="BN265" s="14">
        <f t="shared" si="501"/>
        <v>0.62238727486143519</v>
      </c>
    </row>
    <row r="266" spans="1:66" x14ac:dyDescent="0.25">
      <c r="A266" t="s">
        <v>27</v>
      </c>
      <c r="B266" t="s">
        <v>328</v>
      </c>
      <c r="C266" t="s">
        <v>31</v>
      </c>
      <c r="D266" s="11">
        <v>44291</v>
      </c>
      <c r="E266" s="10">
        <f>VLOOKUP(A266,home!$A$2:$E$405,3,FALSE)</f>
        <v>1.3</v>
      </c>
      <c r="F266" s="10">
        <f>VLOOKUP(B266,home!$B$2:$E$405,3,FALSE)</f>
        <v>1.0256000000000001</v>
      </c>
      <c r="G266" s="10">
        <f>VLOOKUP(C266,away!$B$2:$E$405,4,FALSE)</f>
        <v>0.89739999999999998</v>
      </c>
      <c r="H266" s="10">
        <f>VLOOKUP(A266,away!$A$2:$E$405,3,FALSE)</f>
        <v>1.0919000000000001</v>
      </c>
      <c r="I266" s="10">
        <f>VLOOKUP(C266,away!$B$2:$E$405,3,FALSE)</f>
        <v>0.91579999999999995</v>
      </c>
      <c r="J266" s="10">
        <f>VLOOKUP(B266,home!$B$2:$E$405,4,FALSE)</f>
        <v>0.9667</v>
      </c>
      <c r="K266" s="12">
        <f t="shared" si="392"/>
        <v>1.1964854720000002</v>
      </c>
      <c r="L266" s="12">
        <f t="shared" si="393"/>
        <v>0.96666328473399998</v>
      </c>
      <c r="M266" s="13">
        <f t="shared" si="448"/>
        <v>0.11496256139221257</v>
      </c>
      <c r="N266" s="13">
        <f t="shared" si="449"/>
        <v>0.13755103452969045</v>
      </c>
      <c r="O266" s="13">
        <f t="shared" si="450"/>
        <v>0.11113008721683033</v>
      </c>
      <c r="P266" s="13">
        <f t="shared" si="451"/>
        <v>0.13296553485703042</v>
      </c>
      <c r="Q266" s="13">
        <f t="shared" si="452"/>
        <v>8.2288907236672509E-2</v>
      </c>
      <c r="R266" s="13">
        <f t="shared" si="453"/>
        <v>5.3712687570898553E-2</v>
      </c>
      <c r="S266" s="13">
        <f t="shared" si="454"/>
        <v>3.8446937084801652E-2</v>
      </c>
      <c r="T266" s="13">
        <f t="shared" si="455"/>
        <v>7.9545665366573273E-2</v>
      </c>
      <c r="U266" s="13">
        <f t="shared" si="456"/>
        <v>6.426645034065509E-2</v>
      </c>
      <c r="V266" s="13">
        <f t="shared" si="457"/>
        <v>4.9408525225630925E-3</v>
      </c>
      <c r="W266" s="13">
        <f t="shared" si="458"/>
        <v>3.2819160671811454E-2</v>
      </c>
      <c r="X266" s="13">
        <f t="shared" si="459"/>
        <v>3.1725077657226174E-2</v>
      </c>
      <c r="Y266" s="13">
        <f t="shared" si="460"/>
        <v>1.5333733888287741E-2</v>
      </c>
      <c r="Z266" s="13">
        <f t="shared" si="461"/>
        <v>1.7307360999725296E-2</v>
      </c>
      <c r="AA266" s="13">
        <f t="shared" si="462"/>
        <v>2.0708005994830716E-2</v>
      </c>
      <c r="AB266" s="13">
        <f t="shared" si="463"/>
        <v>1.2388414163451933E-2</v>
      </c>
      <c r="AC266" s="13">
        <f t="shared" si="464"/>
        <v>3.5716143714331611E-4</v>
      </c>
      <c r="AD266" s="13">
        <f t="shared" si="465"/>
        <v>9.816912236764043E-3</v>
      </c>
      <c r="AE266" s="13">
        <f t="shared" si="466"/>
        <v>9.4896486287357282E-3</v>
      </c>
      <c r="AF266" s="13">
        <f t="shared" si="467"/>
        <v>4.5866474572125891E-3</v>
      </c>
      <c r="AG266" s="13">
        <f t="shared" si="468"/>
        <v>1.4779145656353232E-3</v>
      </c>
      <c r="AH266" s="13">
        <f t="shared" si="469"/>
        <v>4.1825976085178946E-3</v>
      </c>
      <c r="AI266" s="13">
        <f t="shared" si="470"/>
        <v>5.0044172738136052E-3</v>
      </c>
      <c r="AJ266" s="13">
        <f t="shared" si="471"/>
        <v>2.9938562819719133E-3</v>
      </c>
      <c r="AK266" s="13">
        <f t="shared" si="472"/>
        <v>1.1940351822117771E-3</v>
      </c>
      <c r="AL266" s="13">
        <f t="shared" si="473"/>
        <v>1.652369639122659E-5</v>
      </c>
      <c r="AM266" s="13">
        <f t="shared" si="474"/>
        <v>2.3491585742374411E-3</v>
      </c>
      <c r="AN266" s="13">
        <f t="shared" si="475"/>
        <v>2.2708453437334051E-3</v>
      </c>
      <c r="AO266" s="13">
        <f t="shared" si="476"/>
        <v>1.0975714095481212E-3</v>
      </c>
      <c r="AP266" s="13">
        <f t="shared" si="477"/>
        <v>3.5366066132797106E-4</v>
      </c>
      <c r="AQ266" s="13">
        <f t="shared" si="478"/>
        <v>8.5467694140123798E-5</v>
      </c>
      <c r="AR266" s="13">
        <f t="shared" si="479"/>
        <v>8.0863270859409659E-4</v>
      </c>
      <c r="AS266" s="13">
        <f t="shared" si="480"/>
        <v>9.6751728801684614E-4</v>
      </c>
      <c r="AT266" s="13">
        <f t="shared" si="481"/>
        <v>5.7881018951049825E-4</v>
      </c>
      <c r="AU266" s="13">
        <f t="shared" si="482"/>
        <v>2.308459942649594E-4</v>
      </c>
      <c r="AV266" s="13">
        <f t="shared" si="483"/>
        <v>6.9050969601854817E-5</v>
      </c>
      <c r="AW266" s="13">
        <f t="shared" si="484"/>
        <v>5.3086899235031603E-7</v>
      </c>
      <c r="AX266" s="13">
        <f t="shared" si="485"/>
        <v>4.6845568424988917E-4</v>
      </c>
      <c r="AY266" s="13">
        <f t="shared" si="486"/>
        <v>4.5283891048931144E-4</v>
      </c>
      <c r="AZ266" s="13">
        <f t="shared" si="487"/>
        <v>2.1887137433448177E-4</v>
      </c>
      <c r="BA266" s="13">
        <f t="shared" si="488"/>
        <v>7.0524973882805011E-5</v>
      </c>
      <c r="BB266" s="13">
        <f t="shared" si="489"/>
        <v>1.7043475727332964E-5</v>
      </c>
      <c r="BC266" s="13">
        <f t="shared" si="490"/>
        <v>3.2950604459735775E-6</v>
      </c>
      <c r="BD266" s="13">
        <f t="shared" si="491"/>
        <v>1.3027925837215342E-4</v>
      </c>
      <c r="BE266" s="13">
        <f t="shared" si="492"/>
        <v>1.5587723994521594E-4</v>
      </c>
      <c r="BF266" s="13">
        <f t="shared" si="493"/>
        <v>9.3252426504954517E-5</v>
      </c>
      <c r="BG266" s="13">
        <f t="shared" si="494"/>
        <v>3.7191724513975287E-5</v>
      </c>
      <c r="BH266" s="13">
        <f t="shared" si="495"/>
        <v>1.1124839514899423E-5</v>
      </c>
      <c r="BI266" s="13">
        <f t="shared" si="496"/>
        <v>2.6621417715817383E-6</v>
      </c>
      <c r="BJ266" s="14">
        <f t="shared" si="497"/>
        <v>0.41202243540072625</v>
      </c>
      <c r="BK266" s="14">
        <f t="shared" si="498"/>
        <v>0.29214240990063162</v>
      </c>
      <c r="BL266" s="14">
        <f t="shared" si="499"/>
        <v>0.27866579641379291</v>
      </c>
      <c r="BM266" s="14">
        <f t="shared" si="500"/>
        <v>0.36707488187004428</v>
      </c>
      <c r="BN266" s="14">
        <f t="shared" si="501"/>
        <v>0.63261081280333475</v>
      </c>
    </row>
    <row r="267" spans="1:66" x14ac:dyDescent="0.25">
      <c r="A267" t="s">
        <v>27</v>
      </c>
      <c r="B267" t="s">
        <v>30</v>
      </c>
      <c r="C267" t="s">
        <v>191</v>
      </c>
      <c r="D267" s="11">
        <v>44291</v>
      </c>
      <c r="E267" s="10">
        <f>VLOOKUP(A267,home!$A$2:$E$405,3,FALSE)</f>
        <v>1.3</v>
      </c>
      <c r="F267" s="10">
        <f>VLOOKUP(B267,home!$B$2:$E$405,3,FALSE)</f>
        <v>0.85470000000000002</v>
      </c>
      <c r="G267" s="10">
        <f>VLOOKUP(C267,away!$B$2:$E$405,4,FALSE)</f>
        <v>1.1111</v>
      </c>
      <c r="H267" s="10">
        <f>VLOOKUP(A267,away!$A$2:$E$405,3,FALSE)</f>
        <v>1.0919000000000001</v>
      </c>
      <c r="I267" s="10">
        <f>VLOOKUP(C267,away!$B$2:$E$405,3,FALSE)</f>
        <v>1.1701999999999999</v>
      </c>
      <c r="J267" s="10">
        <f>VLOOKUP(B267,home!$B$2:$E$405,4,FALSE)</f>
        <v>1.1701999999999999</v>
      </c>
      <c r="K267" s="12">
        <f t="shared" ref="K267:K295" si="502">E267*F267*G267</f>
        <v>1.2345543210000001</v>
      </c>
      <c r="L267" s="12">
        <f t="shared" ref="L267:L295" si="503">H267*I267*J267</f>
        <v>1.4952129628759998</v>
      </c>
      <c r="M267" s="13">
        <f t="shared" si="448"/>
        <v>6.5234469014599963E-2</v>
      </c>
      <c r="N267" s="13">
        <f t="shared" si="449"/>
        <v>8.0535495600114998E-2</v>
      </c>
      <c r="O267" s="13">
        <f t="shared" si="450"/>
        <v>9.7539423696962613E-2</v>
      </c>
      <c r="P267" s="13">
        <f t="shared" si="451"/>
        <v>0.12041771699293501</v>
      </c>
      <c r="Q267" s="13">
        <f t="shared" si="452"/>
        <v>4.9712722043499247E-2</v>
      </c>
      <c r="R267" s="13">
        <f t="shared" si="453"/>
        <v>7.292110535157649E-2</v>
      </c>
      <c r="S267" s="13">
        <f t="shared" si="454"/>
        <v>5.5570416931520081E-2</v>
      </c>
      <c r="T267" s="13">
        <f t="shared" si="455"/>
        <v>7.4331106419291526E-2</v>
      </c>
      <c r="U267" s="13">
        <f t="shared" si="456"/>
        <v>9.0025065703885007E-2</v>
      </c>
      <c r="V267" s="13">
        <f t="shared" si="457"/>
        <v>1.1397626030669194E-2</v>
      </c>
      <c r="W267" s="13">
        <f t="shared" si="458"/>
        <v>2.0457685269157977E-2</v>
      </c>
      <c r="X267" s="13">
        <f t="shared" si="459"/>
        <v>3.0588596204882395E-2</v>
      </c>
      <c r="Y267" s="13">
        <f t="shared" si="460"/>
        <v>2.2868232780859889E-2</v>
      </c>
      <c r="Z267" s="13">
        <f t="shared" si="461"/>
        <v>3.634419399630788E-2</v>
      </c>
      <c r="AA267" s="13">
        <f t="shared" si="462"/>
        <v>4.4868881741404153E-2</v>
      </c>
      <c r="AB267" s="13">
        <f t="shared" si="463"/>
        <v>2.7696535916144256E-2</v>
      </c>
      <c r="AC267" s="13">
        <f t="shared" si="464"/>
        <v>1.3149452721126452E-3</v>
      </c>
      <c r="AD267" s="13">
        <f t="shared" si="465"/>
        <v>6.3140309366742633E-3</v>
      </c>
      <c r="AE267" s="13">
        <f t="shared" si="466"/>
        <v>9.4408209045154495E-3</v>
      </c>
      <c r="AF267" s="13">
        <f t="shared" si="467"/>
        <v>7.0580188983111114E-3</v>
      </c>
      <c r="AG267" s="13">
        <f t="shared" si="468"/>
        <v>3.517747116326186E-3</v>
      </c>
      <c r="AH267" s="13">
        <f t="shared" si="469"/>
        <v>1.3585577497139905E-2</v>
      </c>
      <c r="AI267" s="13">
        <f t="shared" si="470"/>
        <v>1.6772133402374437E-2</v>
      </c>
      <c r="AJ267" s="13">
        <f t="shared" si="471"/>
        <v>1.0353054882144899E-2</v>
      </c>
      <c r="AK267" s="13">
        <f t="shared" si="472"/>
        <v>4.2604695467673764E-3</v>
      </c>
      <c r="AL267" s="13">
        <f t="shared" si="473"/>
        <v>9.7091436493808067E-5</v>
      </c>
      <c r="AM267" s="13">
        <f t="shared" si="474"/>
        <v>1.5590028351597754E-3</v>
      </c>
      <c r="AN267" s="13">
        <f t="shared" si="475"/>
        <v>2.3310412482913318E-3</v>
      </c>
      <c r="AO267" s="13">
        <f t="shared" si="476"/>
        <v>1.7427015457219259E-3</v>
      </c>
      <c r="AP267" s="13">
        <f t="shared" si="477"/>
        <v>8.6856998052915529E-4</v>
      </c>
      <c r="AQ267" s="13">
        <f t="shared" si="478"/>
        <v>3.2467427351303687E-4</v>
      </c>
      <c r="AR267" s="13">
        <f t="shared" si="479"/>
        <v>4.0626663163760108E-3</v>
      </c>
      <c r="AS267" s="13">
        <f t="shared" si="480"/>
        <v>5.0155822556631575E-3</v>
      </c>
      <c r="AT267" s="13">
        <f t="shared" si="481"/>
        <v>3.0960043730299397E-3</v>
      </c>
      <c r="AU267" s="13">
        <f t="shared" si="482"/>
        <v>1.2740618588530025E-3</v>
      </c>
      <c r="AV267" s="13">
        <f t="shared" si="483"/>
        <v>3.9322464326706691E-4</v>
      </c>
      <c r="AW267" s="13">
        <f t="shared" si="484"/>
        <v>4.978421726170334E-6</v>
      </c>
      <c r="AX267" s="13">
        <f t="shared" si="485"/>
        <v>3.2077894776629234E-4</v>
      </c>
      <c r="AY267" s="13">
        <f t="shared" si="486"/>
        <v>4.7963284091788352E-4</v>
      </c>
      <c r="AZ267" s="13">
        <f t="shared" si="487"/>
        <v>3.5857662058073095E-4</v>
      </c>
      <c r="BA267" s="13">
        <f t="shared" si="488"/>
        <v>1.7871613709219265E-4</v>
      </c>
      <c r="BB267" s="13">
        <f t="shared" si="489"/>
        <v>6.6804671213842678E-5</v>
      </c>
      <c r="BC267" s="13">
        <f t="shared" si="490"/>
        <v>1.9977442075921333E-5</v>
      </c>
      <c r="BD267" s="13">
        <f t="shared" si="491"/>
        <v>1.0124252233475167E-3</v>
      </c>
      <c r="BE267" s="13">
        <f t="shared" si="492"/>
        <v>1.249893934173067E-3</v>
      </c>
      <c r="BF267" s="13">
        <f t="shared" si="493"/>
        <v>7.7153097861252487E-4</v>
      </c>
      <c r="BG267" s="13">
        <f t="shared" si="494"/>
        <v>3.1749896781048371E-4</v>
      </c>
      <c r="BH267" s="13">
        <f t="shared" si="495"/>
        <v>9.7992430655868232E-5</v>
      </c>
      <c r="BI267" s="13">
        <f t="shared" si="496"/>
        <v>2.419539573829896E-5</v>
      </c>
      <c r="BJ267" s="14">
        <f t="shared" si="497"/>
        <v>0.313074932716495</v>
      </c>
      <c r="BK267" s="14">
        <f t="shared" si="498"/>
        <v>0.2545118985192486</v>
      </c>
      <c r="BL267" s="14">
        <f t="shared" si="499"/>
        <v>0.39533732411592604</v>
      </c>
      <c r="BM267" s="14">
        <f t="shared" si="500"/>
        <v>0.51243276222909762</v>
      </c>
      <c r="BN267" s="14">
        <f t="shared" si="501"/>
        <v>0.48636093269968833</v>
      </c>
    </row>
    <row r="268" spans="1:66" x14ac:dyDescent="0.25">
      <c r="A268" t="s">
        <v>145</v>
      </c>
      <c r="B268" t="s">
        <v>404</v>
      </c>
      <c r="C268" t="s">
        <v>425</v>
      </c>
      <c r="D268" s="11">
        <v>44291</v>
      </c>
      <c r="E268" s="10">
        <f>VLOOKUP(A268,home!$A$2:$E$405,3,FALSE)</f>
        <v>1.4149</v>
      </c>
      <c r="F268" s="10">
        <f>VLOOKUP(B268,home!$B$2:$E$405,3,FALSE)</f>
        <v>1.0415000000000001</v>
      </c>
      <c r="G268" s="10">
        <f>VLOOKUP(C268,away!$B$2:$E$405,4,FALSE)</f>
        <v>0.66959999999999997</v>
      </c>
      <c r="H268" s="10">
        <f>VLOOKUP(A268,away!$A$2:$E$405,3,FALSE)</f>
        <v>1.2471000000000001</v>
      </c>
      <c r="I268" s="10">
        <f>VLOOKUP(C268,away!$B$2:$E$405,3,FALSE)</f>
        <v>1.0972999999999999</v>
      </c>
      <c r="J268" s="10">
        <f>VLOOKUP(B268,home!$B$2:$E$405,4,FALSE)</f>
        <v>0.75970000000000004</v>
      </c>
      <c r="K268" s="12">
        <f t="shared" si="502"/>
        <v>0.98673484716000004</v>
      </c>
      <c r="L268" s="12">
        <f t="shared" si="503"/>
        <v>1.039606017951</v>
      </c>
      <c r="M268" s="13">
        <f t="shared" si="448"/>
        <v>0.13181697585275171</v>
      </c>
      <c r="N268" s="13">
        <f t="shared" si="449"/>
        <v>0.13006840352115839</v>
      </c>
      <c r="O268" s="13">
        <f t="shared" si="450"/>
        <v>0.13703772136462231</v>
      </c>
      <c r="P268" s="13">
        <f t="shared" si="451"/>
        <v>0.13521989504587528</v>
      </c>
      <c r="Q268" s="13">
        <f t="shared" si="452"/>
        <v>6.4171513134397701E-2</v>
      </c>
      <c r="R268" s="13">
        <f t="shared" si="453"/>
        <v>7.1232619908476846E-2</v>
      </c>
      <c r="S268" s="13">
        <f t="shared" si="454"/>
        <v>3.4677665562291522E-2</v>
      </c>
      <c r="T268" s="13">
        <f t="shared" si="455"/>
        <v>6.6713091235541477E-2</v>
      </c>
      <c r="U268" s="13">
        <f t="shared" si="456"/>
        <v>7.0287708318197278E-2</v>
      </c>
      <c r="V268" s="13">
        <f t="shared" si="457"/>
        <v>3.9525429250453648E-3</v>
      </c>
      <c r="W268" s="13">
        <f t="shared" si="458"/>
        <v>2.1106756068231952E-2</v>
      </c>
      <c r="X268" s="13">
        <f t="shared" si="459"/>
        <v>2.1942710627957721E-2</v>
      </c>
      <c r="Y268" s="13">
        <f t="shared" si="460"/>
        <v>1.1405887009491108E-2</v>
      </c>
      <c r="Z268" s="13">
        <f t="shared" si="461"/>
        <v>2.4684620110422918E-2</v>
      </c>
      <c r="AA268" s="13">
        <f t="shared" si="462"/>
        <v>2.4357174851860824E-2</v>
      </c>
      <c r="AB268" s="13">
        <f t="shared" si="463"/>
        <v>1.2017036602350142E-2</v>
      </c>
      <c r="AC268" s="13">
        <f t="shared" si="464"/>
        <v>2.5341123365911386E-4</v>
      </c>
      <c r="AD268" s="13">
        <f t="shared" si="465"/>
        <v>5.2066929307575636E-3</v>
      </c>
      <c r="AE268" s="13">
        <f t="shared" si="466"/>
        <v>5.4129093044384922E-3</v>
      </c>
      <c r="AF268" s="13">
        <f t="shared" si="467"/>
        <v>2.8136465437586093E-3</v>
      </c>
      <c r="AG268" s="13">
        <f t="shared" si="468"/>
        <v>9.7502795975949426E-4</v>
      </c>
      <c r="AH268" s="13">
        <f t="shared" si="469"/>
        <v>6.415569904407485E-3</v>
      </c>
      <c r="AI268" s="13">
        <f t="shared" si="470"/>
        <v>6.3304663890698162E-3</v>
      </c>
      <c r="AJ268" s="13">
        <f t="shared" si="471"/>
        <v>3.1232458924351602E-3</v>
      </c>
      <c r="AK268" s="13">
        <f t="shared" si="472"/>
        <v>1.027271852771702E-3</v>
      </c>
      <c r="AL268" s="13">
        <f t="shared" si="473"/>
        <v>1.0398126704745174E-5</v>
      </c>
      <c r="AM268" s="13">
        <f t="shared" si="474"/>
        <v>1.0275250706480239E-3</v>
      </c>
      <c r="AN268" s="13">
        <f t="shared" si="475"/>
        <v>1.068221247041212E-3</v>
      </c>
      <c r="AO268" s="13">
        <f t="shared" si="476"/>
        <v>5.5526461846358295E-4</v>
      </c>
      <c r="AP268" s="13">
        <f t="shared" si="477"/>
        <v>1.9241881297000233E-4</v>
      </c>
      <c r="AQ268" s="13">
        <f t="shared" si="478"/>
        <v>5.0009938982650574E-5</v>
      </c>
      <c r="AR268" s="13">
        <f t="shared" si="479"/>
        <v>1.3339330162414691E-3</v>
      </c>
      <c r="AS268" s="13">
        <f t="shared" si="480"/>
        <v>1.316238190902704E-3</v>
      </c>
      <c r="AT268" s="13">
        <f t="shared" si="481"/>
        <v>6.4938904506326714E-4</v>
      </c>
      <c r="AU268" s="13">
        <f t="shared" si="482"/>
        <v>2.1359160004262711E-4</v>
      </c>
      <c r="AV268" s="13">
        <f t="shared" si="483"/>
        <v>5.2689568705680377E-5</v>
      </c>
      <c r="AW268" s="13">
        <f t="shared" si="484"/>
        <v>2.9629331641960951E-7</v>
      </c>
      <c r="AX268" s="13">
        <f t="shared" si="485"/>
        <v>1.6898246558982429E-4</v>
      </c>
      <c r="AY268" s="13">
        <f t="shared" si="486"/>
        <v>1.7567518815537908E-4</v>
      </c>
      <c r="AZ268" s="13">
        <f t="shared" si="487"/>
        <v>9.1316491405503167E-5</v>
      </c>
      <c r="BA268" s="13">
        <f t="shared" si="488"/>
        <v>3.1644391334443966E-5</v>
      </c>
      <c r="BB268" s="13">
        <f t="shared" si="489"/>
        <v>8.224424916421103E-6</v>
      </c>
      <c r="BC268" s="13">
        <f t="shared" si="490"/>
        <v>1.7100323274595065E-6</v>
      </c>
      <c r="BD268" s="13">
        <f t="shared" si="491"/>
        <v>2.3112746520469326E-4</v>
      </c>
      <c r="BE268" s="13">
        <f t="shared" si="492"/>
        <v>2.2806152405323125E-4</v>
      </c>
      <c r="BF268" s="13">
        <f t="shared" si="493"/>
        <v>1.1251812653987089E-4</v>
      </c>
      <c r="BG268" s="13">
        <f t="shared" si="494"/>
        <v>3.7008518798016349E-5</v>
      </c>
      <c r="BH268" s="13">
        <f t="shared" si="495"/>
        <v>9.129398784944662E-6</v>
      </c>
      <c r="BI268" s="13">
        <f t="shared" si="496"/>
        <v>1.8016591829450131E-6</v>
      </c>
      <c r="BJ268" s="14">
        <f t="shared" si="497"/>
        <v>0.33318763101732696</v>
      </c>
      <c r="BK268" s="14">
        <f t="shared" si="498"/>
        <v>0.3061065639344831</v>
      </c>
      <c r="BL268" s="14">
        <f t="shared" si="499"/>
        <v>0.33601430319771114</v>
      </c>
      <c r="BM268" s="14">
        <f t="shared" si="500"/>
        <v>0.33027061053782292</v>
      </c>
      <c r="BN268" s="14">
        <f t="shared" si="501"/>
        <v>0.66954712882728229</v>
      </c>
    </row>
    <row r="269" spans="1:66" x14ac:dyDescent="0.25">
      <c r="A269" t="s">
        <v>80</v>
      </c>
      <c r="B269" t="s">
        <v>86</v>
      </c>
      <c r="C269" t="s">
        <v>92</v>
      </c>
      <c r="D269" s="11">
        <v>44291</v>
      </c>
      <c r="E269" s="10">
        <f>VLOOKUP(A269,home!$A$2:$E$405,3,FALSE)</f>
        <v>1.2518</v>
      </c>
      <c r="F269" s="10">
        <f>VLOOKUP(B269,home!$B$2:$E$405,3,FALSE)</f>
        <v>0.86829999999999996</v>
      </c>
      <c r="G269" s="10">
        <f>VLOOKUP(C269,away!$B$2:$E$405,4,FALSE)</f>
        <v>0.86829999999999996</v>
      </c>
      <c r="H269" s="10">
        <f>VLOOKUP(A269,away!$A$2:$E$405,3,FALSE)</f>
        <v>1.0562</v>
      </c>
      <c r="I269" s="10">
        <f>VLOOKUP(C269,away!$B$2:$E$405,3,FALSE)</f>
        <v>0.74099999999999999</v>
      </c>
      <c r="J269" s="10">
        <f>VLOOKUP(B269,home!$B$2:$E$405,4,FALSE)</f>
        <v>0.94679999999999997</v>
      </c>
      <c r="K269" s="12">
        <f t="shared" si="502"/>
        <v>0.9437882133019998</v>
      </c>
      <c r="L269" s="12">
        <f t="shared" si="503"/>
        <v>0.74100752855999996</v>
      </c>
      <c r="M269" s="13">
        <f t="shared" si="448"/>
        <v>0.18548231435910759</v>
      </c>
      <c r="N269" s="13">
        <f t="shared" si="449"/>
        <v>0.175056022068102</v>
      </c>
      <c r="O269" s="13">
        <f t="shared" si="450"/>
        <v>0.13744379135483129</v>
      </c>
      <c r="P269" s="13">
        <f t="shared" si="451"/>
        <v>0.12971783027222908</v>
      </c>
      <c r="Q269" s="13">
        <f t="shared" si="452"/>
        <v>8.2607905147704705E-2</v>
      </c>
      <c r="R269" s="13">
        <f t="shared" si="453"/>
        <v>5.0923442073879915E-2</v>
      </c>
      <c r="S269" s="13">
        <f t="shared" si="454"/>
        <v>2.2679676427205149E-2</v>
      </c>
      <c r="T269" s="13">
        <f t="shared" si="455"/>
        <v>6.1213079633019564E-2</v>
      </c>
      <c r="U269" s="13">
        <f t="shared" si="456"/>
        <v>4.8060944410095008E-2</v>
      </c>
      <c r="V269" s="13">
        <f t="shared" si="457"/>
        <v>1.7623473684321321E-3</v>
      </c>
      <c r="W269" s="13">
        <f t="shared" si="458"/>
        <v>2.5988122401324434E-2</v>
      </c>
      <c r="X269" s="13">
        <f t="shared" si="459"/>
        <v>1.9257394352520191E-2</v>
      </c>
      <c r="Y269" s="13">
        <f t="shared" si="460"/>
        <v>7.1349370978331435E-3</v>
      </c>
      <c r="Z269" s="13">
        <f t="shared" si="461"/>
        <v>1.2578217985644692E-2</v>
      </c>
      <c r="AA269" s="13">
        <f t="shared" si="462"/>
        <v>1.1871173879194683E-2</v>
      </c>
      <c r="AB269" s="13">
        <f t="shared" si="463"/>
        <v>5.6019369926212596E-3</v>
      </c>
      <c r="AC269" s="13">
        <f t="shared" si="464"/>
        <v>7.7031561475581891E-5</v>
      </c>
      <c r="AD269" s="13">
        <f t="shared" si="465"/>
        <v>6.1318209020549148E-3</v>
      </c>
      <c r="AE269" s="13">
        <f t="shared" si="466"/>
        <v>4.5437254522042621E-3</v>
      </c>
      <c r="AF269" s="13">
        <f t="shared" si="467"/>
        <v>1.6834673838965241E-3</v>
      </c>
      <c r="AG269" s="13">
        <f t="shared" si="468"/>
        <v>4.1582066851751068E-4</v>
      </c>
      <c r="AH269" s="13">
        <f t="shared" si="469"/>
        <v>2.3301385558078783E-3</v>
      </c>
      <c r="AI269" s="13">
        <f t="shared" si="470"/>
        <v>2.1991573043320194E-3</v>
      </c>
      <c r="AJ269" s="13">
        <f t="shared" si="471"/>
        <v>1.0377693715127793E-3</v>
      </c>
      <c r="AK269" s="13">
        <f t="shared" si="472"/>
        <v>3.2647816698652845E-4</v>
      </c>
      <c r="AL269" s="13">
        <f t="shared" si="473"/>
        <v>2.1548937539669364E-6</v>
      </c>
      <c r="AM269" s="13">
        <f t="shared" si="474"/>
        <v>1.1574280586876533E-3</v>
      </c>
      <c r="AN269" s="13">
        <f t="shared" si="475"/>
        <v>8.5766290525413666E-4</v>
      </c>
      <c r="AO269" s="13">
        <f t="shared" si="476"/>
        <v>3.1776733487997861E-4</v>
      </c>
      <c r="AP269" s="13">
        <f t="shared" si="477"/>
        <v>7.8489329158836933E-5</v>
      </c>
      <c r="AQ269" s="13">
        <f t="shared" si="478"/>
        <v>1.4540295954580524E-5</v>
      </c>
      <c r="AR269" s="13">
        <f t="shared" si="479"/>
        <v>3.4533004248831276E-4</v>
      </c>
      <c r="AS269" s="13">
        <f t="shared" si="480"/>
        <v>3.2591842379954837E-4</v>
      </c>
      <c r="AT269" s="13">
        <f t="shared" si="481"/>
        <v>1.5379898343998986E-4</v>
      </c>
      <c r="AU269" s="13">
        <f t="shared" si="482"/>
        <v>4.8384555929497298E-5</v>
      </c>
      <c r="AV269" s="13">
        <f t="shared" si="483"/>
        <v>1.1416193398027731E-5</v>
      </c>
      <c r="AW269" s="13">
        <f t="shared" si="484"/>
        <v>4.1862053772502381E-8</v>
      </c>
      <c r="AX269" s="13">
        <f t="shared" si="485"/>
        <v>1.8206115992240371E-4</v>
      </c>
      <c r="AY269" s="13">
        <f t="shared" si="486"/>
        <v>1.3490869016086727E-4</v>
      </c>
      <c r="AZ269" s="13">
        <f t="shared" si="487"/>
        <v>4.9984177538685523E-5</v>
      </c>
      <c r="BA269" s="13">
        <f t="shared" si="488"/>
        <v>1.2346217288348542E-5</v>
      </c>
      <c r="BB269" s="13">
        <f t="shared" si="489"/>
        <v>2.2871599899759741E-6</v>
      </c>
      <c r="BC269" s="13">
        <f t="shared" si="490"/>
        <v>3.3896055431868223E-7</v>
      </c>
      <c r="BD269" s="13">
        <f t="shared" si="491"/>
        <v>4.2648693553630727E-5</v>
      </c>
      <c r="BE269" s="13">
        <f t="shared" si="492"/>
        <v>4.0251334288645659E-5</v>
      </c>
      <c r="BF269" s="13">
        <f t="shared" si="493"/>
        <v>1.8994367435651202E-5</v>
      </c>
      <c r="BG269" s="13">
        <f t="shared" si="494"/>
        <v>5.9755533682983117E-6</v>
      </c>
      <c r="BH269" s="13">
        <f t="shared" si="495"/>
        <v>1.4099142092392523E-6</v>
      </c>
      <c r="BI269" s="13">
        <f t="shared" si="496"/>
        <v>2.6613208248940325E-7</v>
      </c>
      <c r="BJ269" s="14">
        <f t="shared" si="497"/>
        <v>0.3868401093965671</v>
      </c>
      <c r="BK269" s="14">
        <f t="shared" si="498"/>
        <v>0.33985626357236437</v>
      </c>
      <c r="BL269" s="14">
        <f t="shared" si="499"/>
        <v>0.26078922630325457</v>
      </c>
      <c r="BM269" s="14">
        <f t="shared" si="500"/>
        <v>0.23869764515386913</v>
      </c>
      <c r="BN269" s="14">
        <f t="shared" si="501"/>
        <v>0.76123130527585448</v>
      </c>
    </row>
    <row r="270" spans="1:66" s="10" customFormat="1" x14ac:dyDescent="0.25">
      <c r="A270" t="s">
        <v>99</v>
      </c>
      <c r="B270" t="s">
        <v>111</v>
      </c>
      <c r="C270" t="s">
        <v>121</v>
      </c>
      <c r="D270" s="11">
        <v>44291</v>
      </c>
      <c r="E270" s="10" t="str">
        <f>VLOOKUP(A270,home!$A$2:$E$405,3,FALSE)</f>
        <v>Accrington</v>
      </c>
      <c r="F270" s="10">
        <f>VLOOKUP(B270,home!$B$2:$E$405,3,FALSE)</f>
        <v>0.96779999999999999</v>
      </c>
      <c r="G270" s="10">
        <f>VLOOKUP(C270,away!$B$2:$E$405,4,FALSE)</f>
        <v>1.1291</v>
      </c>
      <c r="H270" s="10" t="str">
        <f>VLOOKUP(A270,away!$A$2:$E$405,3,FALSE)</f>
        <v>Accrington</v>
      </c>
      <c r="I270" s="10">
        <f>VLOOKUP(C270,away!$B$2:$E$405,3,FALSE)</f>
        <v>0.99</v>
      </c>
      <c r="J270" s="10">
        <f>VLOOKUP(B270,home!$B$2:$E$405,4,FALSE)</f>
        <v>0.61450000000000005</v>
      </c>
      <c r="K270" s="12" t="e">
        <f t="shared" si="502"/>
        <v>#VALUE!</v>
      </c>
      <c r="L270" s="12" t="e">
        <f t="shared" si="503"/>
        <v>#VALUE!</v>
      </c>
      <c r="M270" s="13" t="e">
        <f t="shared" si="448"/>
        <v>#VALUE!</v>
      </c>
      <c r="N270" s="13" t="e">
        <f t="shared" si="449"/>
        <v>#VALUE!</v>
      </c>
      <c r="O270" s="13" t="e">
        <f t="shared" si="450"/>
        <v>#VALUE!</v>
      </c>
      <c r="P270" s="13" t="e">
        <f t="shared" si="451"/>
        <v>#VALUE!</v>
      </c>
      <c r="Q270" s="13" t="e">
        <f t="shared" si="452"/>
        <v>#VALUE!</v>
      </c>
      <c r="R270" s="13" t="e">
        <f t="shared" si="453"/>
        <v>#VALUE!</v>
      </c>
      <c r="S270" s="13" t="e">
        <f t="shared" si="454"/>
        <v>#VALUE!</v>
      </c>
      <c r="T270" s="13" t="e">
        <f t="shared" si="455"/>
        <v>#VALUE!</v>
      </c>
      <c r="U270" s="13" t="e">
        <f t="shared" si="456"/>
        <v>#VALUE!</v>
      </c>
      <c r="V270" s="13" t="e">
        <f t="shared" si="457"/>
        <v>#VALUE!</v>
      </c>
      <c r="W270" s="13" t="e">
        <f t="shared" si="458"/>
        <v>#VALUE!</v>
      </c>
      <c r="X270" s="13" t="e">
        <f t="shared" si="459"/>
        <v>#VALUE!</v>
      </c>
      <c r="Y270" s="13" t="e">
        <f t="shared" si="460"/>
        <v>#VALUE!</v>
      </c>
      <c r="Z270" s="13" t="e">
        <f t="shared" si="461"/>
        <v>#VALUE!</v>
      </c>
      <c r="AA270" s="13" t="e">
        <f t="shared" si="462"/>
        <v>#VALUE!</v>
      </c>
      <c r="AB270" s="13" t="e">
        <f t="shared" si="463"/>
        <v>#VALUE!</v>
      </c>
      <c r="AC270" s="13" t="e">
        <f t="shared" si="464"/>
        <v>#VALUE!</v>
      </c>
      <c r="AD270" s="13" t="e">
        <f t="shared" si="465"/>
        <v>#VALUE!</v>
      </c>
      <c r="AE270" s="13" t="e">
        <f t="shared" si="466"/>
        <v>#VALUE!</v>
      </c>
      <c r="AF270" s="13" t="e">
        <f t="shared" si="467"/>
        <v>#VALUE!</v>
      </c>
      <c r="AG270" s="13" t="e">
        <f t="shared" si="468"/>
        <v>#VALUE!</v>
      </c>
      <c r="AH270" s="13" t="e">
        <f t="shared" si="469"/>
        <v>#VALUE!</v>
      </c>
      <c r="AI270" s="13" t="e">
        <f t="shared" si="470"/>
        <v>#VALUE!</v>
      </c>
      <c r="AJ270" s="13" t="e">
        <f t="shared" si="471"/>
        <v>#VALUE!</v>
      </c>
      <c r="AK270" s="13" t="e">
        <f t="shared" si="472"/>
        <v>#VALUE!</v>
      </c>
      <c r="AL270" s="13" t="e">
        <f t="shared" si="473"/>
        <v>#VALUE!</v>
      </c>
      <c r="AM270" s="13" t="e">
        <f t="shared" si="474"/>
        <v>#VALUE!</v>
      </c>
      <c r="AN270" s="13" t="e">
        <f t="shared" si="475"/>
        <v>#VALUE!</v>
      </c>
      <c r="AO270" s="13" t="e">
        <f t="shared" si="476"/>
        <v>#VALUE!</v>
      </c>
      <c r="AP270" s="13" t="e">
        <f t="shared" si="477"/>
        <v>#VALUE!</v>
      </c>
      <c r="AQ270" s="13" t="e">
        <f t="shared" si="478"/>
        <v>#VALUE!</v>
      </c>
      <c r="AR270" s="13" t="e">
        <f t="shared" si="479"/>
        <v>#VALUE!</v>
      </c>
      <c r="AS270" s="13" t="e">
        <f t="shared" si="480"/>
        <v>#VALUE!</v>
      </c>
      <c r="AT270" s="13" t="e">
        <f t="shared" si="481"/>
        <v>#VALUE!</v>
      </c>
      <c r="AU270" s="13" t="e">
        <f t="shared" si="482"/>
        <v>#VALUE!</v>
      </c>
      <c r="AV270" s="13" t="e">
        <f t="shared" si="483"/>
        <v>#VALUE!</v>
      </c>
      <c r="AW270" s="13" t="e">
        <f t="shared" si="484"/>
        <v>#VALUE!</v>
      </c>
      <c r="AX270" s="13" t="e">
        <f t="shared" si="485"/>
        <v>#VALUE!</v>
      </c>
      <c r="AY270" s="13" t="e">
        <f t="shared" si="486"/>
        <v>#VALUE!</v>
      </c>
      <c r="AZ270" s="13" t="e">
        <f t="shared" si="487"/>
        <v>#VALUE!</v>
      </c>
      <c r="BA270" s="13" t="e">
        <f t="shared" si="488"/>
        <v>#VALUE!</v>
      </c>
      <c r="BB270" s="13" t="e">
        <f t="shared" si="489"/>
        <v>#VALUE!</v>
      </c>
      <c r="BC270" s="13" t="e">
        <f t="shared" si="490"/>
        <v>#VALUE!</v>
      </c>
      <c r="BD270" s="13" t="e">
        <f t="shared" si="491"/>
        <v>#VALUE!</v>
      </c>
      <c r="BE270" s="13" t="e">
        <f t="shared" si="492"/>
        <v>#VALUE!</v>
      </c>
      <c r="BF270" s="13" t="e">
        <f t="shared" si="493"/>
        <v>#VALUE!</v>
      </c>
      <c r="BG270" s="13" t="e">
        <f t="shared" si="494"/>
        <v>#VALUE!</v>
      </c>
      <c r="BH270" s="13" t="e">
        <f t="shared" si="495"/>
        <v>#VALUE!</v>
      </c>
      <c r="BI270" s="13" t="e">
        <f t="shared" si="496"/>
        <v>#VALUE!</v>
      </c>
      <c r="BJ270" s="14" t="e">
        <f t="shared" si="497"/>
        <v>#VALUE!</v>
      </c>
      <c r="BK270" s="14" t="e">
        <f t="shared" si="498"/>
        <v>#VALUE!</v>
      </c>
      <c r="BL270" s="14" t="e">
        <f t="shared" si="499"/>
        <v>#VALUE!</v>
      </c>
      <c r="BM270" s="14" t="e">
        <f t="shared" si="500"/>
        <v>#VALUE!</v>
      </c>
      <c r="BN270" s="14" t="e">
        <f t="shared" si="501"/>
        <v>#VALUE!</v>
      </c>
    </row>
    <row r="271" spans="1:66" x14ac:dyDescent="0.25">
      <c r="A271" t="s">
        <v>99</v>
      </c>
      <c r="B271" t="s">
        <v>105</v>
      </c>
      <c r="C271" t="s">
        <v>395</v>
      </c>
      <c r="D271" s="11">
        <v>44291</v>
      </c>
      <c r="E271" s="10" t="str">
        <f>VLOOKUP(A271,home!$A$2:$E$405,3,FALSE)</f>
        <v>Accrington</v>
      </c>
      <c r="F271" s="10">
        <f>VLOOKUP(B271,home!$B$2:$E$405,3,FALSE)</f>
        <v>1.1613</v>
      </c>
      <c r="G271" s="10">
        <f>VLOOKUP(C271,away!$B$2:$E$405,4,FALSE)</f>
        <v>0.6452</v>
      </c>
      <c r="H271" s="10" t="str">
        <f>VLOOKUP(A271,away!$A$2:$E$405,3,FALSE)</f>
        <v>Accrington</v>
      </c>
      <c r="I271" s="10">
        <f>VLOOKUP(C271,away!$B$2:$E$405,3,FALSE)</f>
        <v>1.1607000000000001</v>
      </c>
      <c r="J271" s="10">
        <f>VLOOKUP(B271,home!$B$2:$E$405,4,FALSE)</f>
        <v>1.2630999999999999</v>
      </c>
      <c r="K271" s="12" t="e">
        <f t="shared" si="502"/>
        <v>#VALUE!</v>
      </c>
      <c r="L271" s="12" t="e">
        <f t="shared" si="503"/>
        <v>#VALUE!</v>
      </c>
      <c r="M271" s="13" t="e">
        <f t="shared" si="448"/>
        <v>#VALUE!</v>
      </c>
      <c r="N271" s="13" t="e">
        <f t="shared" si="449"/>
        <v>#VALUE!</v>
      </c>
      <c r="O271" s="13" t="e">
        <f t="shared" si="450"/>
        <v>#VALUE!</v>
      </c>
      <c r="P271" s="13" t="e">
        <f t="shared" si="451"/>
        <v>#VALUE!</v>
      </c>
      <c r="Q271" s="13" t="e">
        <f t="shared" si="452"/>
        <v>#VALUE!</v>
      </c>
      <c r="R271" s="13" t="e">
        <f t="shared" si="453"/>
        <v>#VALUE!</v>
      </c>
      <c r="S271" s="13" t="e">
        <f t="shared" si="454"/>
        <v>#VALUE!</v>
      </c>
      <c r="T271" s="13" t="e">
        <f t="shared" si="455"/>
        <v>#VALUE!</v>
      </c>
      <c r="U271" s="13" t="e">
        <f t="shared" si="456"/>
        <v>#VALUE!</v>
      </c>
      <c r="V271" s="13" t="e">
        <f t="shared" si="457"/>
        <v>#VALUE!</v>
      </c>
      <c r="W271" s="13" t="e">
        <f t="shared" si="458"/>
        <v>#VALUE!</v>
      </c>
      <c r="X271" s="13" t="e">
        <f t="shared" si="459"/>
        <v>#VALUE!</v>
      </c>
      <c r="Y271" s="13" t="e">
        <f t="shared" si="460"/>
        <v>#VALUE!</v>
      </c>
      <c r="Z271" s="13" t="e">
        <f t="shared" si="461"/>
        <v>#VALUE!</v>
      </c>
      <c r="AA271" s="13" t="e">
        <f t="shared" si="462"/>
        <v>#VALUE!</v>
      </c>
      <c r="AB271" s="13" t="e">
        <f t="shared" si="463"/>
        <v>#VALUE!</v>
      </c>
      <c r="AC271" s="13" t="e">
        <f t="shared" si="464"/>
        <v>#VALUE!</v>
      </c>
      <c r="AD271" s="13" t="e">
        <f t="shared" si="465"/>
        <v>#VALUE!</v>
      </c>
      <c r="AE271" s="13" t="e">
        <f t="shared" si="466"/>
        <v>#VALUE!</v>
      </c>
      <c r="AF271" s="13" t="e">
        <f t="shared" si="467"/>
        <v>#VALUE!</v>
      </c>
      <c r="AG271" s="13" t="e">
        <f t="shared" si="468"/>
        <v>#VALUE!</v>
      </c>
      <c r="AH271" s="13" t="e">
        <f t="shared" si="469"/>
        <v>#VALUE!</v>
      </c>
      <c r="AI271" s="13" t="e">
        <f t="shared" si="470"/>
        <v>#VALUE!</v>
      </c>
      <c r="AJ271" s="13" t="e">
        <f t="shared" si="471"/>
        <v>#VALUE!</v>
      </c>
      <c r="AK271" s="13" t="e">
        <f t="shared" si="472"/>
        <v>#VALUE!</v>
      </c>
      <c r="AL271" s="13" t="e">
        <f t="shared" si="473"/>
        <v>#VALUE!</v>
      </c>
      <c r="AM271" s="13" t="e">
        <f t="shared" si="474"/>
        <v>#VALUE!</v>
      </c>
      <c r="AN271" s="13" t="e">
        <f t="shared" si="475"/>
        <v>#VALUE!</v>
      </c>
      <c r="AO271" s="13" t="e">
        <f t="shared" si="476"/>
        <v>#VALUE!</v>
      </c>
      <c r="AP271" s="13" t="e">
        <f t="shared" si="477"/>
        <v>#VALUE!</v>
      </c>
      <c r="AQ271" s="13" t="e">
        <f t="shared" si="478"/>
        <v>#VALUE!</v>
      </c>
      <c r="AR271" s="13" t="e">
        <f t="shared" si="479"/>
        <v>#VALUE!</v>
      </c>
      <c r="AS271" s="13" t="e">
        <f t="shared" si="480"/>
        <v>#VALUE!</v>
      </c>
      <c r="AT271" s="13" t="e">
        <f t="shared" si="481"/>
        <v>#VALUE!</v>
      </c>
      <c r="AU271" s="13" t="e">
        <f t="shared" si="482"/>
        <v>#VALUE!</v>
      </c>
      <c r="AV271" s="13" t="e">
        <f t="shared" si="483"/>
        <v>#VALUE!</v>
      </c>
      <c r="AW271" s="13" t="e">
        <f t="shared" si="484"/>
        <v>#VALUE!</v>
      </c>
      <c r="AX271" s="13" t="e">
        <f t="shared" si="485"/>
        <v>#VALUE!</v>
      </c>
      <c r="AY271" s="13" t="e">
        <f t="shared" si="486"/>
        <v>#VALUE!</v>
      </c>
      <c r="AZ271" s="13" t="e">
        <f t="shared" si="487"/>
        <v>#VALUE!</v>
      </c>
      <c r="BA271" s="13" t="e">
        <f t="shared" si="488"/>
        <v>#VALUE!</v>
      </c>
      <c r="BB271" s="13" t="e">
        <f t="shared" si="489"/>
        <v>#VALUE!</v>
      </c>
      <c r="BC271" s="13" t="e">
        <f t="shared" si="490"/>
        <v>#VALUE!</v>
      </c>
      <c r="BD271" s="13" t="e">
        <f t="shared" si="491"/>
        <v>#VALUE!</v>
      </c>
      <c r="BE271" s="13" t="e">
        <f t="shared" si="492"/>
        <v>#VALUE!</v>
      </c>
      <c r="BF271" s="13" t="e">
        <f t="shared" si="493"/>
        <v>#VALUE!</v>
      </c>
      <c r="BG271" s="13" t="e">
        <f t="shared" si="494"/>
        <v>#VALUE!</v>
      </c>
      <c r="BH271" s="13" t="e">
        <f t="shared" si="495"/>
        <v>#VALUE!</v>
      </c>
      <c r="BI271" s="13" t="e">
        <f t="shared" si="496"/>
        <v>#VALUE!</v>
      </c>
      <c r="BJ271" s="14" t="e">
        <f t="shared" si="497"/>
        <v>#VALUE!</v>
      </c>
      <c r="BK271" s="14" t="e">
        <f t="shared" si="498"/>
        <v>#VALUE!</v>
      </c>
      <c r="BL271" s="14" t="e">
        <f t="shared" si="499"/>
        <v>#VALUE!</v>
      </c>
      <c r="BM271" s="14" t="e">
        <f t="shared" si="500"/>
        <v>#VALUE!</v>
      </c>
      <c r="BN271" s="14" t="e">
        <f t="shared" si="501"/>
        <v>#VALUE!</v>
      </c>
    </row>
    <row r="272" spans="1:66" s="10" customFormat="1" x14ac:dyDescent="0.25">
      <c r="A272" t="s">
        <v>99</v>
      </c>
      <c r="B272" t="s">
        <v>417</v>
      </c>
      <c r="C272" t="s">
        <v>107</v>
      </c>
      <c r="D272" s="11">
        <v>44291</v>
      </c>
      <c r="E272" s="10" t="str">
        <f>VLOOKUP(A272,home!$A$2:$E$405,3,FALSE)</f>
        <v>Accrington</v>
      </c>
      <c r="F272" s="10">
        <f>VLOOKUP(B272,home!$B$2:$E$405,3,FALSE)</f>
        <v>0.9032</v>
      </c>
      <c r="G272" s="10">
        <f>VLOOKUP(C272,away!$B$2:$E$405,4,FALSE)</f>
        <v>0.9032</v>
      </c>
      <c r="H272" s="10" t="str">
        <f>VLOOKUP(A272,away!$A$2:$E$405,3,FALSE)</f>
        <v>Accrington</v>
      </c>
      <c r="I272" s="10">
        <f>VLOOKUP(C272,away!$B$2:$E$405,3,FALSE)</f>
        <v>0.71689999999999998</v>
      </c>
      <c r="J272" s="10">
        <f>VLOOKUP(B272,home!$B$2:$E$405,4,FALSE)</f>
        <v>1.0583</v>
      </c>
      <c r="K272" s="12" t="e">
        <f t="shared" si="502"/>
        <v>#VALUE!</v>
      </c>
      <c r="L272" s="12" t="e">
        <f t="shared" si="503"/>
        <v>#VALUE!</v>
      </c>
      <c r="M272" s="13" t="e">
        <f t="shared" si="448"/>
        <v>#VALUE!</v>
      </c>
      <c r="N272" s="13" t="e">
        <f t="shared" si="449"/>
        <v>#VALUE!</v>
      </c>
      <c r="O272" s="13" t="e">
        <f t="shared" si="450"/>
        <v>#VALUE!</v>
      </c>
      <c r="P272" s="13" t="e">
        <f t="shared" si="451"/>
        <v>#VALUE!</v>
      </c>
      <c r="Q272" s="13" t="e">
        <f t="shared" si="452"/>
        <v>#VALUE!</v>
      </c>
      <c r="R272" s="13" t="e">
        <f t="shared" si="453"/>
        <v>#VALUE!</v>
      </c>
      <c r="S272" s="13" t="e">
        <f t="shared" si="454"/>
        <v>#VALUE!</v>
      </c>
      <c r="T272" s="13" t="e">
        <f t="shared" si="455"/>
        <v>#VALUE!</v>
      </c>
      <c r="U272" s="13" t="e">
        <f t="shared" si="456"/>
        <v>#VALUE!</v>
      </c>
      <c r="V272" s="13" t="e">
        <f t="shared" si="457"/>
        <v>#VALUE!</v>
      </c>
      <c r="W272" s="13" t="e">
        <f t="shared" si="458"/>
        <v>#VALUE!</v>
      </c>
      <c r="X272" s="13" t="e">
        <f t="shared" si="459"/>
        <v>#VALUE!</v>
      </c>
      <c r="Y272" s="13" t="e">
        <f t="shared" si="460"/>
        <v>#VALUE!</v>
      </c>
      <c r="Z272" s="13" t="e">
        <f t="shared" si="461"/>
        <v>#VALUE!</v>
      </c>
      <c r="AA272" s="13" t="e">
        <f t="shared" si="462"/>
        <v>#VALUE!</v>
      </c>
      <c r="AB272" s="13" t="e">
        <f t="shared" si="463"/>
        <v>#VALUE!</v>
      </c>
      <c r="AC272" s="13" t="e">
        <f t="shared" si="464"/>
        <v>#VALUE!</v>
      </c>
      <c r="AD272" s="13" t="e">
        <f t="shared" si="465"/>
        <v>#VALUE!</v>
      </c>
      <c r="AE272" s="13" t="e">
        <f t="shared" si="466"/>
        <v>#VALUE!</v>
      </c>
      <c r="AF272" s="13" t="e">
        <f t="shared" si="467"/>
        <v>#VALUE!</v>
      </c>
      <c r="AG272" s="13" t="e">
        <f t="shared" si="468"/>
        <v>#VALUE!</v>
      </c>
      <c r="AH272" s="13" t="e">
        <f t="shared" si="469"/>
        <v>#VALUE!</v>
      </c>
      <c r="AI272" s="13" t="e">
        <f t="shared" si="470"/>
        <v>#VALUE!</v>
      </c>
      <c r="AJ272" s="13" t="e">
        <f t="shared" si="471"/>
        <v>#VALUE!</v>
      </c>
      <c r="AK272" s="13" t="e">
        <f t="shared" si="472"/>
        <v>#VALUE!</v>
      </c>
      <c r="AL272" s="13" t="e">
        <f t="shared" si="473"/>
        <v>#VALUE!</v>
      </c>
      <c r="AM272" s="13" t="e">
        <f t="shared" si="474"/>
        <v>#VALUE!</v>
      </c>
      <c r="AN272" s="13" t="e">
        <f t="shared" si="475"/>
        <v>#VALUE!</v>
      </c>
      <c r="AO272" s="13" t="e">
        <f t="shared" si="476"/>
        <v>#VALUE!</v>
      </c>
      <c r="AP272" s="13" t="e">
        <f t="shared" si="477"/>
        <v>#VALUE!</v>
      </c>
      <c r="AQ272" s="13" t="e">
        <f t="shared" si="478"/>
        <v>#VALUE!</v>
      </c>
      <c r="AR272" s="13" t="e">
        <f t="shared" si="479"/>
        <v>#VALUE!</v>
      </c>
      <c r="AS272" s="13" t="e">
        <f t="shared" si="480"/>
        <v>#VALUE!</v>
      </c>
      <c r="AT272" s="13" t="e">
        <f t="shared" si="481"/>
        <v>#VALUE!</v>
      </c>
      <c r="AU272" s="13" t="e">
        <f t="shared" si="482"/>
        <v>#VALUE!</v>
      </c>
      <c r="AV272" s="13" t="e">
        <f t="shared" si="483"/>
        <v>#VALUE!</v>
      </c>
      <c r="AW272" s="13" t="e">
        <f t="shared" si="484"/>
        <v>#VALUE!</v>
      </c>
      <c r="AX272" s="13" t="e">
        <f t="shared" si="485"/>
        <v>#VALUE!</v>
      </c>
      <c r="AY272" s="13" t="e">
        <f t="shared" si="486"/>
        <v>#VALUE!</v>
      </c>
      <c r="AZ272" s="13" t="e">
        <f t="shared" si="487"/>
        <v>#VALUE!</v>
      </c>
      <c r="BA272" s="13" t="e">
        <f t="shared" si="488"/>
        <v>#VALUE!</v>
      </c>
      <c r="BB272" s="13" t="e">
        <f t="shared" si="489"/>
        <v>#VALUE!</v>
      </c>
      <c r="BC272" s="13" t="e">
        <f t="shared" si="490"/>
        <v>#VALUE!</v>
      </c>
      <c r="BD272" s="13" t="e">
        <f t="shared" si="491"/>
        <v>#VALUE!</v>
      </c>
      <c r="BE272" s="13" t="e">
        <f t="shared" si="492"/>
        <v>#VALUE!</v>
      </c>
      <c r="BF272" s="13" t="e">
        <f t="shared" si="493"/>
        <v>#VALUE!</v>
      </c>
      <c r="BG272" s="13" t="e">
        <f t="shared" si="494"/>
        <v>#VALUE!</v>
      </c>
      <c r="BH272" s="13" t="e">
        <f t="shared" si="495"/>
        <v>#VALUE!</v>
      </c>
      <c r="BI272" s="13" t="e">
        <f t="shared" si="496"/>
        <v>#VALUE!</v>
      </c>
      <c r="BJ272" s="14" t="e">
        <f t="shared" si="497"/>
        <v>#VALUE!</v>
      </c>
      <c r="BK272" s="14" t="e">
        <f t="shared" si="498"/>
        <v>#VALUE!</v>
      </c>
      <c r="BL272" s="14" t="e">
        <f t="shared" si="499"/>
        <v>#VALUE!</v>
      </c>
      <c r="BM272" s="14" t="e">
        <f t="shared" si="500"/>
        <v>#VALUE!</v>
      </c>
      <c r="BN272" s="14" t="e">
        <f t="shared" si="501"/>
        <v>#VALUE!</v>
      </c>
    </row>
    <row r="273" spans="1:66" x14ac:dyDescent="0.25">
      <c r="A273" t="s">
        <v>154</v>
      </c>
      <c r="B273" t="s">
        <v>162</v>
      </c>
      <c r="C273" t="s">
        <v>155</v>
      </c>
      <c r="D273" s="11">
        <v>44291</v>
      </c>
      <c r="E273" s="10">
        <f>VLOOKUP(A273,home!$A$2:$E$405,3,FALSE)</f>
        <v>1.3288</v>
      </c>
      <c r="F273" s="10">
        <f>VLOOKUP(B273,home!$B$2:$E$405,3,FALSE)</f>
        <v>0.54349999999999998</v>
      </c>
      <c r="G273" s="10">
        <f>VLOOKUP(C273,away!$B$2:$E$405,4,FALSE)</f>
        <v>0.878</v>
      </c>
      <c r="H273" s="10">
        <f>VLOOKUP(A273,away!$A$2:$E$405,3,FALSE)</f>
        <v>1.0271999999999999</v>
      </c>
      <c r="I273" s="10">
        <f>VLOOKUP(C273,away!$B$2:$E$405,3,FALSE)</f>
        <v>1.298</v>
      </c>
      <c r="J273" s="10">
        <f>VLOOKUP(B273,home!$B$2:$E$405,4,FALSE)</f>
        <v>1.1357999999999999</v>
      </c>
      <c r="K273" s="12">
        <f t="shared" si="502"/>
        <v>0.63409405839999988</v>
      </c>
      <c r="L273" s="12">
        <f t="shared" si="503"/>
        <v>1.5143685004799998</v>
      </c>
      <c r="M273" s="13">
        <f t="shared" si="448"/>
        <v>0.11666338304633535</v>
      </c>
      <c r="N273" s="13">
        <f t="shared" si="449"/>
        <v>7.3975558022524535E-2</v>
      </c>
      <c r="O273" s="13">
        <f t="shared" si="450"/>
        <v>0.1766713524448027</v>
      </c>
      <c r="P273" s="13">
        <f t="shared" si="451"/>
        <v>0.11202625487474169</v>
      </c>
      <c r="Q273" s="13">
        <f t="shared" si="452"/>
        <v>2.3453730904453622E-2</v>
      </c>
      <c r="R273" s="13">
        <f t="shared" si="453"/>
        <v>0.13377276553980472</v>
      </c>
      <c r="S273" s="13">
        <f t="shared" si="454"/>
        <v>2.6893360739153542E-2</v>
      </c>
      <c r="T273" s="13">
        <f t="shared" si="455"/>
        <v>3.5517591300438855E-2</v>
      </c>
      <c r="U273" s="13">
        <f t="shared" si="456"/>
        <v>8.4824515804526435E-2</v>
      </c>
      <c r="V273" s="13">
        <f t="shared" si="457"/>
        <v>2.8693783639476135E-3</v>
      </c>
      <c r="W273" s="13">
        <f t="shared" si="458"/>
        <v>4.9572904712755E-3</v>
      </c>
      <c r="X273" s="13">
        <f t="shared" si="459"/>
        <v>7.5071645374292697E-3</v>
      </c>
      <c r="Y273" s="13">
        <f t="shared" si="460"/>
        <v>5.6843067517016984E-3</v>
      </c>
      <c r="Z273" s="13">
        <f t="shared" si="461"/>
        <v>6.7527087451858897E-2</v>
      </c>
      <c r="AA273" s="13">
        <f t="shared" si="462"/>
        <v>4.2818524934280927E-2</v>
      </c>
      <c r="AB273" s="13">
        <f t="shared" si="463"/>
        <v>1.3575486125139887E-2</v>
      </c>
      <c r="AC273" s="13">
        <f t="shared" si="464"/>
        <v>1.7220790680954045E-4</v>
      </c>
      <c r="AD273" s="13">
        <f t="shared" si="465"/>
        <v>7.8584710839968235E-4</v>
      </c>
      <c r="AE273" s="13">
        <f t="shared" si="466"/>
        <v>1.1900621071537709E-3</v>
      </c>
      <c r="AF273" s="13">
        <f t="shared" si="467"/>
        <v>9.0109628434426243E-4</v>
      </c>
      <c r="AG273" s="13">
        <f t="shared" si="468"/>
        <v>4.5486394297017353E-4</v>
      </c>
      <c r="AH273" s="13">
        <f t="shared" si="469"/>
        <v>2.5565223541563344E-2</v>
      </c>
      <c r="AI273" s="13">
        <f t="shared" si="470"/>
        <v>1.621075634937312E-2</v>
      </c>
      <c r="AJ273" s="13">
        <f t="shared" si="471"/>
        <v>5.1395721416537827E-3</v>
      </c>
      <c r="AK273" s="13">
        <f t="shared" si="472"/>
        <v>1.0863240525802757E-3</v>
      </c>
      <c r="AL273" s="13">
        <f t="shared" si="473"/>
        <v>6.6145199482271834E-6</v>
      </c>
      <c r="AM273" s="13">
        <f t="shared" si="474"/>
        <v>9.966019644941185E-5</v>
      </c>
      <c r="AN273" s="13">
        <f t="shared" si="475"/>
        <v>1.5092226225463804E-4</v>
      </c>
      <c r="AO273" s="13">
        <f t="shared" si="476"/>
        <v>1.1427595998980275E-4</v>
      </c>
      <c r="AP273" s="13">
        <f t="shared" si="477"/>
        <v>5.7685304723556691E-5</v>
      </c>
      <c r="AQ273" s="13">
        <f t="shared" si="478"/>
        <v>2.1839202103486099E-5</v>
      </c>
      <c r="AR273" s="13">
        <f t="shared" si="479"/>
        <v>7.7430338478146577E-3</v>
      </c>
      <c r="AS273" s="13">
        <f t="shared" si="480"/>
        <v>4.9098117568893637E-3</v>
      </c>
      <c r="AT273" s="13">
        <f t="shared" si="481"/>
        <v>1.5566412314530049E-3</v>
      </c>
      <c r="AU273" s="13">
        <f t="shared" si="482"/>
        <v>3.2901898530826986E-4</v>
      </c>
      <c r="AV273" s="13">
        <f t="shared" si="483"/>
        <v>5.2157245921192687E-5</v>
      </c>
      <c r="AW273" s="13">
        <f t="shared" si="484"/>
        <v>1.7643351282339872E-7</v>
      </c>
      <c r="AX273" s="13">
        <f t="shared" si="485"/>
        <v>1.0532323071258134E-5</v>
      </c>
      <c r="AY273" s="13">
        <f t="shared" si="486"/>
        <v>1.5949818295992086E-5</v>
      </c>
      <c r="AZ273" s="13">
        <f t="shared" si="487"/>
        <v>1.2076951207915002E-5</v>
      </c>
      <c r="BA273" s="13">
        <f t="shared" si="488"/>
        <v>6.096318163700123E-6</v>
      </c>
      <c r="BB273" s="13">
        <f t="shared" si="489"/>
        <v>2.3080180490028853E-6</v>
      </c>
      <c r="BC273" s="13">
        <f t="shared" si="490"/>
        <v>6.9903796638985514E-7</v>
      </c>
      <c r="BD273" s="13">
        <f t="shared" si="491"/>
        <v>1.9543010928801592E-3</v>
      </c>
      <c r="BE273" s="13">
        <f t="shared" si="492"/>
        <v>1.2392107113199354E-3</v>
      </c>
      <c r="BF273" s="13">
        <f t="shared" si="493"/>
        <v>3.9288807457680419E-4</v>
      </c>
      <c r="BG273" s="13">
        <f t="shared" si="494"/>
        <v>8.3042664568455871E-5</v>
      </c>
      <c r="BH273" s="13">
        <f t="shared" si="495"/>
        <v>1.3164215049140514E-5</v>
      </c>
      <c r="BI273" s="13">
        <f t="shared" si="496"/>
        <v>1.6694701092319726E-6</v>
      </c>
      <c r="BJ273" s="14">
        <f t="shared" si="497"/>
        <v>0.1549195568229666</v>
      </c>
      <c r="BK273" s="14">
        <f t="shared" si="498"/>
        <v>0.25864714926923199</v>
      </c>
      <c r="BL273" s="14">
        <f t="shared" si="499"/>
        <v>0.51793946022961546</v>
      </c>
      <c r="BM273" s="14">
        <f t="shared" si="500"/>
        <v>0.36245443555622692</v>
      </c>
      <c r="BN273" s="14">
        <f t="shared" si="501"/>
        <v>0.63656304483266246</v>
      </c>
    </row>
    <row r="274" spans="1:66" x14ac:dyDescent="0.25">
      <c r="A274" t="s">
        <v>16</v>
      </c>
      <c r="B274" t="s">
        <v>254</v>
      </c>
      <c r="C274" t="s">
        <v>257</v>
      </c>
      <c r="D274" s="11">
        <v>44291</v>
      </c>
      <c r="E274" s="10">
        <f>VLOOKUP(A274,home!$A$2:$E$405,3,FALSE)</f>
        <v>1.5825</v>
      </c>
      <c r="F274" s="10">
        <f>VLOOKUP(B274,home!$B$2:$E$405,3,FALSE)</f>
        <v>1.1284000000000001</v>
      </c>
      <c r="G274" s="10">
        <f>VLOOKUP(C274,away!$B$2:$E$405,4,FALSE)</f>
        <v>1.4218</v>
      </c>
      <c r="H274" s="10">
        <f>VLOOKUP(A274,away!$A$2:$E$405,3,FALSE)</f>
        <v>1.3228</v>
      </c>
      <c r="I274" s="10">
        <f>VLOOKUP(C274,away!$B$2:$E$405,3,FALSE)</f>
        <v>0.51970000000000005</v>
      </c>
      <c r="J274" s="10">
        <f>VLOOKUP(B274,home!$B$2:$E$405,4,FALSE)</f>
        <v>0.75600000000000001</v>
      </c>
      <c r="K274" s="12">
        <f t="shared" si="502"/>
        <v>2.5388983074000002</v>
      </c>
      <c r="L274" s="12">
        <f t="shared" si="503"/>
        <v>0.51971912496000006</v>
      </c>
      <c r="M274" s="13">
        <f t="shared" si="448"/>
        <v>4.695256546353032E-2</v>
      </c>
      <c r="N274" s="13">
        <f t="shared" si="449"/>
        <v>0.11920778898344483</v>
      </c>
      <c r="O274" s="13">
        <f t="shared" si="450"/>
        <v>2.4402146237333094E-2</v>
      </c>
      <c r="P274" s="13">
        <f t="shared" si="451"/>
        <v>6.1954567778892279E-2</v>
      </c>
      <c r="Q274" s="13">
        <f t="shared" si="452"/>
        <v>0.15132822683948227</v>
      </c>
      <c r="R274" s="13">
        <f t="shared" si="453"/>
        <v>6.3411310448063564E-3</v>
      </c>
      <c r="S274" s="13">
        <f t="shared" si="454"/>
        <v>2.0437479990580872E-2</v>
      </c>
      <c r="T274" s="13">
        <f t="shared" si="455"/>
        <v>7.8648173634764104E-2</v>
      </c>
      <c r="U274" s="13">
        <f t="shared" si="456"/>
        <v>1.6099486876660452E-2</v>
      </c>
      <c r="V274" s="13">
        <f t="shared" si="457"/>
        <v>2.9963934565447412E-3</v>
      </c>
      <c r="W274" s="13">
        <f t="shared" si="458"/>
        <v>0.12806899299486826</v>
      </c>
      <c r="X274" s="13">
        <f t="shared" si="459"/>
        <v>6.6559904973801307E-2</v>
      </c>
      <c r="Y274" s="13">
        <f t="shared" si="460"/>
        <v>1.7296227785202383E-2</v>
      </c>
      <c r="Z274" s="13">
        <f t="shared" si="461"/>
        <v>1.0985356926211502E-3</v>
      </c>
      <c r="AA274" s="13">
        <f t="shared" si="462"/>
        <v>2.7890704106143254E-3</v>
      </c>
      <c r="AB274" s="13">
        <f t="shared" si="463"/>
        <v>3.5405830723640674E-3</v>
      </c>
      <c r="AC274" s="13">
        <f t="shared" si="464"/>
        <v>2.4711144596550807E-4</v>
      </c>
      <c r="AD274" s="13">
        <f t="shared" si="465"/>
        <v>8.1288537386273382E-2</v>
      </c>
      <c r="AE274" s="13">
        <f t="shared" si="466"/>
        <v>4.2247207519672245E-2</v>
      </c>
      <c r="AF274" s="13">
        <f t="shared" si="467"/>
        <v>1.0978340862063797E-2</v>
      </c>
      <c r="AG274" s="13">
        <f t="shared" si="468"/>
        <v>1.9018845687814698E-3</v>
      </c>
      <c r="AH274" s="13">
        <f t="shared" si="469"/>
        <v>1.4273250222659794E-4</v>
      </c>
      <c r="AI274" s="13">
        <f t="shared" si="470"/>
        <v>3.6238330831407623E-4</v>
      </c>
      <c r="AJ274" s="13">
        <f t="shared" si="471"/>
        <v>4.6002718405431037E-4</v>
      </c>
      <c r="AK274" s="13">
        <f t="shared" si="472"/>
        <v>3.8932074631782565E-4</v>
      </c>
      <c r="AL274" s="13">
        <f t="shared" si="473"/>
        <v>1.3042680566540477E-5</v>
      </c>
      <c r="AM274" s="13">
        <f t="shared" si="474"/>
        <v>4.127666599620624E-2</v>
      </c>
      <c r="AN274" s="13">
        <f t="shared" si="475"/>
        <v>2.1452272732814491E-2</v>
      </c>
      <c r="AO274" s="13">
        <f t="shared" si="476"/>
        <v>5.5745782065508079E-3</v>
      </c>
      <c r="AP274" s="13">
        <f t="shared" si="477"/>
        <v>9.6573830250989089E-4</v>
      </c>
      <c r="AQ274" s="13">
        <f t="shared" si="478"/>
        <v>1.2547816638019905E-4</v>
      </c>
      <c r="AR274" s="13">
        <f t="shared" si="479"/>
        <v>1.4836162232111756E-5</v>
      </c>
      <c r="AS274" s="13">
        <f t="shared" si="480"/>
        <v>3.7667507179420339E-5</v>
      </c>
      <c r="AT274" s="13">
        <f t="shared" si="481"/>
        <v>4.7816985110903839E-5</v>
      </c>
      <c r="AU274" s="13">
        <f t="shared" si="482"/>
        <v>4.0467487521014922E-5</v>
      </c>
      <c r="AV274" s="13">
        <f t="shared" si="483"/>
        <v>2.5685708892958852E-5</v>
      </c>
      <c r="AW274" s="13">
        <f t="shared" si="484"/>
        <v>4.7805554700722077E-7</v>
      </c>
      <c r="AX274" s="13">
        <f t="shared" si="485"/>
        <v>1.7466209572147173E-2</v>
      </c>
      <c r="AY274" s="13">
        <f t="shared" si="486"/>
        <v>9.0775231552043031E-3</v>
      </c>
      <c r="AZ274" s="13">
        <f t="shared" si="487"/>
        <v>2.3588811955134598E-3</v>
      </c>
      <c r="BA274" s="13">
        <f t="shared" si="488"/>
        <v>4.0865189027228471E-4</v>
      </c>
      <c r="BB274" s="13">
        <f t="shared" si="489"/>
        <v>5.3096050706390436E-5</v>
      </c>
      <c r="BC274" s="13">
        <f t="shared" si="490"/>
        <v>5.5190066023914089E-6</v>
      </c>
      <c r="BD274" s="13">
        <f t="shared" si="491"/>
        <v>1.2851062088396198E-6</v>
      </c>
      <c r="BE274" s="13">
        <f t="shared" si="492"/>
        <v>3.2627539784521416E-6</v>
      </c>
      <c r="BF274" s="13">
        <f t="shared" si="493"/>
        <v>4.1419002766773797E-6</v>
      </c>
      <c r="BG274" s="13">
        <f t="shared" si="494"/>
        <v>3.505287867291931E-6</v>
      </c>
      <c r="BH274" s="13">
        <f t="shared" si="495"/>
        <v>2.2248923583043098E-6</v>
      </c>
      <c r="BI274" s="13">
        <f t="shared" si="496"/>
        <v>1.1297550885292017E-6</v>
      </c>
      <c r="BJ274" s="14">
        <f t="shared" si="497"/>
        <v>0.79628989982326159</v>
      </c>
      <c r="BK274" s="14">
        <f t="shared" si="498"/>
        <v>0.14167868397128455</v>
      </c>
      <c r="BL274" s="14">
        <f t="shared" si="499"/>
        <v>5.4708904929405604E-2</v>
      </c>
      <c r="BM274" s="14">
        <f t="shared" si="500"/>
        <v>0.57451255296942649</v>
      </c>
      <c r="BN274" s="14">
        <f t="shared" si="501"/>
        <v>0.4101864263474892</v>
      </c>
    </row>
    <row r="275" spans="1:66" x14ac:dyDescent="0.25">
      <c r="A275" t="s">
        <v>337</v>
      </c>
      <c r="B275" t="s">
        <v>338</v>
      </c>
      <c r="C275" t="s">
        <v>382</v>
      </c>
      <c r="D275" s="11">
        <v>44291</v>
      </c>
      <c r="E275" s="10">
        <f>VLOOKUP(A275,home!$A$2:$E$405,3,FALSE)</f>
        <v>1.4091</v>
      </c>
      <c r="F275" s="10">
        <f>VLOOKUP(B275,home!$B$2:$E$405,3,FALSE)</f>
        <v>1.3548</v>
      </c>
      <c r="G275" s="10">
        <f>VLOOKUP(C275,away!$B$2:$E$405,4,FALSE)</f>
        <v>1.0968</v>
      </c>
      <c r="H275" s="10">
        <f>VLOOKUP(A275,away!$A$2:$E$405,3,FALSE)</f>
        <v>1.1182000000000001</v>
      </c>
      <c r="I275" s="10">
        <f>VLOOKUP(C275,away!$B$2:$E$405,3,FALSE)</f>
        <v>1.2195</v>
      </c>
      <c r="J275" s="10">
        <f>VLOOKUP(B275,home!$B$2:$E$405,4,FALSE)</f>
        <v>0.89429999999999998</v>
      </c>
      <c r="K275" s="12">
        <f t="shared" si="502"/>
        <v>2.0938445922239999</v>
      </c>
      <c r="L275" s="12">
        <f t="shared" si="503"/>
        <v>1.2195076340700002</v>
      </c>
      <c r="M275" s="13">
        <f t="shared" si="448"/>
        <v>3.6393968220667025E-2</v>
      </c>
      <c r="N275" s="13">
        <f t="shared" si="449"/>
        <v>7.6203313548415752E-2</v>
      </c>
      <c r="O275" s="13">
        <f t="shared" si="450"/>
        <v>4.4382722079204406E-2</v>
      </c>
      <c r="P275" s="13">
        <f t="shared" si="451"/>
        <v>9.293052261372288E-2</v>
      </c>
      <c r="Q275" s="13">
        <f t="shared" si="452"/>
        <v>7.9778947991450105E-2</v>
      </c>
      <c r="R275" s="13">
        <f t="shared" si="453"/>
        <v>2.7062534198198474E-2</v>
      </c>
      <c r="S275" s="13">
        <f t="shared" si="454"/>
        <v>5.9323580633586261E-2</v>
      </c>
      <c r="T275" s="13">
        <f t="shared" si="455"/>
        <v>9.7291036113646895E-2</v>
      </c>
      <c r="U275" s="13">
        <f t="shared" si="456"/>
        <v>5.6664740882774942E-2</v>
      </c>
      <c r="V275" s="13">
        <f t="shared" si="457"/>
        <v>1.6831150939230682E-2</v>
      </c>
      <c r="W275" s="13">
        <f t="shared" si="458"/>
        <v>5.5681572941739192E-2</v>
      </c>
      <c r="X275" s="13">
        <f t="shared" si="459"/>
        <v>6.7904103279476491E-2</v>
      </c>
      <c r="Y275" s="13">
        <f t="shared" si="460"/>
        <v>4.140478616699967E-2</v>
      </c>
      <c r="Z275" s="13">
        <f t="shared" si="461"/>
        <v>1.1000989017327831E-2</v>
      </c>
      <c r="AA275" s="13">
        <f t="shared" si="462"/>
        <v>2.3034361363047495E-2</v>
      </c>
      <c r="AB275" s="13">
        <f t="shared" si="463"/>
        <v>2.4115186487675223E-2</v>
      </c>
      <c r="AC275" s="13">
        <f t="shared" si="464"/>
        <v>2.6861038543004698E-3</v>
      </c>
      <c r="AD275" s="13">
        <f t="shared" si="465"/>
        <v>2.9147140097646691E-2</v>
      </c>
      <c r="AE275" s="13">
        <f t="shared" si="466"/>
        <v>3.5545159860387941E-2</v>
      </c>
      <c r="AF275" s="13">
        <f t="shared" si="467"/>
        <v>2.1673796901990828E-2</v>
      </c>
      <c r="AG275" s="13">
        <f t="shared" si="468"/>
        <v>8.810453593753511E-3</v>
      </c>
      <c r="AH275" s="13">
        <f t="shared" si="469"/>
        <v>3.3539475222378809E-3</v>
      </c>
      <c r="AI275" s="13">
        <f t="shared" si="470"/>
        <v>7.0226448820408707E-3</v>
      </c>
      <c r="AJ275" s="13">
        <f t="shared" si="471"/>
        <v>7.3521635046854142E-3</v>
      </c>
      <c r="AK275" s="13">
        <f t="shared" si="472"/>
        <v>5.1314292651440689E-3</v>
      </c>
      <c r="AL275" s="13">
        <f t="shared" si="473"/>
        <v>2.7435429240510841E-4</v>
      </c>
      <c r="AM275" s="13">
        <f t="shared" si="474"/>
        <v>1.2205916334450565E-2</v>
      </c>
      <c r="AN275" s="13">
        <f t="shared" si="475"/>
        <v>1.4885208150682174E-2</v>
      </c>
      <c r="AO275" s="13">
        <f t="shared" si="476"/>
        <v>9.0763124872389536E-3</v>
      </c>
      <c r="AP275" s="13">
        <f t="shared" si="477"/>
        <v>3.6895441224642587E-3</v>
      </c>
      <c r="AQ275" s="13">
        <f t="shared" si="478"/>
        <v>1.1248568058958163E-3</v>
      </c>
      <c r="AR275" s="13">
        <f t="shared" si="479"/>
        <v>8.1803292152785023E-4</v>
      </c>
      <c r="AS275" s="13">
        <f t="shared" si="480"/>
        <v>1.712833809002289E-3</v>
      </c>
      <c r="AT275" s="13">
        <f t="shared" si="481"/>
        <v>1.7932039041789393E-3</v>
      </c>
      <c r="AU275" s="13">
        <f t="shared" si="482"/>
        <v>1.2515634325066787E-3</v>
      </c>
      <c r="AV275" s="13">
        <f t="shared" si="483"/>
        <v>6.5514483124485385E-4</v>
      </c>
      <c r="AW275" s="13">
        <f t="shared" si="484"/>
        <v>1.9459793462306172E-5</v>
      </c>
      <c r="AX275" s="13">
        <f t="shared" si="485"/>
        <v>4.2595486516713212E-3</v>
      </c>
      <c r="AY275" s="13">
        <f t="shared" si="486"/>
        <v>5.1945520984057513E-3</v>
      </c>
      <c r="AZ275" s="13">
        <f t="shared" si="487"/>
        <v>3.1673979697900779E-3</v>
      </c>
      <c r="BA275" s="13">
        <f t="shared" si="488"/>
        <v>1.2875553347656066E-3</v>
      </c>
      <c r="BB275" s="13">
        <f t="shared" si="489"/>
        <v>3.9254589000855313E-4</v>
      </c>
      <c r="BC275" s="13">
        <f t="shared" si="490"/>
        <v>9.5742541917646478E-5</v>
      </c>
      <c r="BD275" s="13">
        <f t="shared" si="491"/>
        <v>1.6626623212063335E-4</v>
      </c>
      <c r="BE275" s="13">
        <f t="shared" si="492"/>
        <v>3.4813565099524844E-4</v>
      </c>
      <c r="BF275" s="13">
        <f t="shared" si="493"/>
        <v>3.6447097509839139E-4</v>
      </c>
      <c r="BG275" s="13">
        <f t="shared" si="494"/>
        <v>2.5438186007745834E-4</v>
      </c>
      <c r="BH275" s="13">
        <f t="shared" si="495"/>
        <v>1.3315902052076704E-4</v>
      </c>
      <c r="BI275" s="13">
        <f t="shared" si="496"/>
        <v>5.5762859004650538E-5</v>
      </c>
      <c r="BJ275" s="14">
        <f t="shared" si="497"/>
        <v>0.56881949088279793</v>
      </c>
      <c r="BK275" s="14">
        <f t="shared" si="498"/>
        <v>0.21363423265231815</v>
      </c>
      <c r="BL275" s="14">
        <f t="shared" si="499"/>
        <v>0.20567268568128655</v>
      </c>
      <c r="BM275" s="14">
        <f t="shared" si="500"/>
        <v>0.63720029727712824</v>
      </c>
      <c r="BN275" s="14">
        <f t="shared" si="501"/>
        <v>0.35675200865165868</v>
      </c>
    </row>
    <row r="276" spans="1:66" x14ac:dyDescent="0.25">
      <c r="A276" t="s">
        <v>337</v>
      </c>
      <c r="B276" t="s">
        <v>373</v>
      </c>
      <c r="C276" t="s">
        <v>408</v>
      </c>
      <c r="D276" s="11">
        <v>44291</v>
      </c>
      <c r="E276" s="10">
        <f>VLOOKUP(A276,home!$A$2:$E$405,3,FALSE)</f>
        <v>1.4091</v>
      </c>
      <c r="F276" s="10">
        <f>VLOOKUP(B276,home!$B$2:$E$405,3,FALSE)</f>
        <v>0.5161</v>
      </c>
      <c r="G276" s="10">
        <f>VLOOKUP(C276,away!$B$2:$E$405,4,FALSE)</f>
        <v>0.9677</v>
      </c>
      <c r="H276" s="10">
        <f>VLOOKUP(A276,away!$A$2:$E$405,3,FALSE)</f>
        <v>1.1182000000000001</v>
      </c>
      <c r="I276" s="10">
        <f>VLOOKUP(C276,away!$B$2:$E$405,3,FALSE)</f>
        <v>1.1382000000000001</v>
      </c>
      <c r="J276" s="10">
        <f>VLOOKUP(B276,home!$B$2:$E$405,4,FALSE)</f>
        <v>0.89429999999999998</v>
      </c>
      <c r="K276" s="12">
        <f t="shared" si="502"/>
        <v>0.70374677072699998</v>
      </c>
      <c r="L276" s="12">
        <f t="shared" si="503"/>
        <v>1.1382071251320003</v>
      </c>
      <c r="M276" s="13">
        <f t="shared" si="448"/>
        <v>0.15850741635772317</v>
      </c>
      <c r="N276" s="13">
        <f t="shared" si="449"/>
        <v>0.11154908239802772</v>
      </c>
      <c r="O276" s="13">
        <f t="shared" si="450"/>
        <v>0.18041427068462507</v>
      </c>
      <c r="P276" s="13">
        <f t="shared" si="451"/>
        <v>0.12696596038737173</v>
      </c>
      <c r="Q276" s="13">
        <f t="shared" si="452"/>
        <v>3.9251153257586019E-2</v>
      </c>
      <c r="R276" s="13">
        <f t="shared" si="453"/>
        <v>0.10267440418436682</v>
      </c>
      <c r="S276" s="13">
        <f t="shared" si="454"/>
        <v>2.5425237928152947E-2</v>
      </c>
      <c r="T276" s="13">
        <f t="shared" si="455"/>
        <v>4.4675942307432527E-2</v>
      </c>
      <c r="U276" s="13">
        <f t="shared" si="456"/>
        <v>7.2256780381066921E-2</v>
      </c>
      <c r="V276" s="13">
        <f t="shared" si="457"/>
        <v>2.2628732640216581E-3</v>
      </c>
      <c r="W276" s="13">
        <f t="shared" si="458"/>
        <v>9.2076241174455769E-3</v>
      </c>
      <c r="X276" s="13">
        <f t="shared" si="459"/>
        <v>1.0480183376013801E-2</v>
      </c>
      <c r="Y276" s="13">
        <f t="shared" si="460"/>
        <v>5.964309695634426E-3</v>
      </c>
      <c r="Z276" s="13">
        <f t="shared" si="461"/>
        <v>3.8954912803776394E-2</v>
      </c>
      <c r="AA276" s="13">
        <f t="shared" si="462"/>
        <v>2.7414394089609499E-2</v>
      </c>
      <c r="AB276" s="13">
        <f t="shared" si="463"/>
        <v>9.6463956560000185E-3</v>
      </c>
      <c r="AC276" s="13">
        <f t="shared" si="464"/>
        <v>1.1328644891014655E-4</v>
      </c>
      <c r="AD276" s="13">
        <f t="shared" si="465"/>
        <v>1.6199589346800915E-3</v>
      </c>
      <c r="AE276" s="13">
        <f t="shared" si="466"/>
        <v>1.8438488018741248E-3</v>
      </c>
      <c r="AF276" s="13">
        <f t="shared" si="467"/>
        <v>1.0493409219796157E-3</v>
      </c>
      <c r="AG276" s="13">
        <f t="shared" si="468"/>
        <v>3.9812243802992694E-4</v>
      </c>
      <c r="AH276" s="13">
        <f t="shared" si="469"/>
        <v>1.1084689828038521E-2</v>
      </c>
      <c r="AI276" s="13">
        <f t="shared" si="470"/>
        <v>7.8008146709925338E-3</v>
      </c>
      <c r="AJ276" s="13">
        <f t="shared" si="471"/>
        <v>2.7448990668754E-3</v>
      </c>
      <c r="AK276" s="13">
        <f t="shared" si="472"/>
        <v>6.4390461809503961E-4</v>
      </c>
      <c r="AL276" s="13">
        <f t="shared" si="473"/>
        <v>3.6297412740084337E-6</v>
      </c>
      <c r="AM276" s="13">
        <f t="shared" si="474"/>
        <v>2.2800817379829317E-4</v>
      </c>
      <c r="AN276" s="13">
        <f t="shared" si="475"/>
        <v>2.5952052800555275E-4</v>
      </c>
      <c r="AO276" s="13">
        <f t="shared" si="476"/>
        <v>1.476940570469695E-4</v>
      </c>
      <c r="AP276" s="13">
        <f t="shared" si="477"/>
        <v>5.6035476023504267E-5</v>
      </c>
      <c r="AQ276" s="13">
        <f t="shared" si="478"/>
        <v>1.5944994517528987E-5</v>
      </c>
      <c r="AR276" s="13">
        <f t="shared" si="479"/>
        <v>2.52333458843033E-3</v>
      </c>
      <c r="AS276" s="13">
        <f t="shared" si="480"/>
        <v>1.7757885680715882E-3</v>
      </c>
      <c r="AT276" s="13">
        <f t="shared" si="481"/>
        <v>6.2485273513715174E-4</v>
      </c>
      <c r="AU276" s="13">
        <f t="shared" si="482"/>
        <v>1.4657936484423469E-4</v>
      </c>
      <c r="AV276" s="13">
        <f t="shared" si="483"/>
        <v>2.5788688666086221E-5</v>
      </c>
      <c r="AW276" s="13">
        <f t="shared" si="484"/>
        <v>8.0762710141394217E-8</v>
      </c>
      <c r="AX276" s="13">
        <f t="shared" si="485"/>
        <v>2.6743336001651562E-5</v>
      </c>
      <c r="AY276" s="13">
        <f t="shared" si="486"/>
        <v>3.0439455586878947E-5</v>
      </c>
      <c r="AZ276" s="13">
        <f t="shared" si="487"/>
        <v>1.7323202617062349E-5</v>
      </c>
      <c r="BA276" s="13">
        <f t="shared" si="488"/>
        <v>6.5724642162818925E-6</v>
      </c>
      <c r="BB276" s="13">
        <f t="shared" si="489"/>
        <v>1.8702064001617901E-6</v>
      </c>
      <c r="BC276" s="13">
        <f t="shared" si="490"/>
        <v>4.257364500263236E-7</v>
      </c>
      <c r="BD276" s="13">
        <f t="shared" si="491"/>
        <v>4.786795679405709E-4</v>
      </c>
      <c r="BE276" s="13">
        <f t="shared" si="492"/>
        <v>3.3686920015117233E-4</v>
      </c>
      <c r="BF276" s="13">
        <f t="shared" si="493"/>
        <v>1.1853530588188746E-4</v>
      </c>
      <c r="BG276" s="13">
        <f t="shared" si="494"/>
        <v>2.7806279577171826E-5</v>
      </c>
      <c r="BH276" s="13">
        <f t="shared" si="495"/>
        <v>4.8921448645916994E-6</v>
      </c>
      <c r="BI276" s="13">
        <f t="shared" si="496"/>
        <v>6.8856623007701728E-7</v>
      </c>
      <c r="BJ276" s="14">
        <f t="shared" si="497"/>
        <v>0.22683014387936773</v>
      </c>
      <c r="BK276" s="14">
        <f t="shared" si="498"/>
        <v>0.31330884358304045</v>
      </c>
      <c r="BL276" s="14">
        <f t="shared" si="499"/>
        <v>0.42074436818946476</v>
      </c>
      <c r="BM276" s="14">
        <f t="shared" si="500"/>
        <v>0.28044562249307209</v>
      </c>
      <c r="BN276" s="14">
        <f t="shared" si="501"/>
        <v>0.71936228726970042</v>
      </c>
    </row>
    <row r="277" spans="1:66" x14ac:dyDescent="0.25">
      <c r="A277" t="s">
        <v>337</v>
      </c>
      <c r="B277" t="s">
        <v>383</v>
      </c>
      <c r="C277" t="s">
        <v>374</v>
      </c>
      <c r="D277" s="11">
        <v>44291</v>
      </c>
      <c r="E277" s="10">
        <f>VLOOKUP(A277,home!$A$2:$E$405,3,FALSE)</f>
        <v>1.4091</v>
      </c>
      <c r="F277" s="10">
        <f>VLOOKUP(B277,home!$B$2:$E$405,3,FALSE)</f>
        <v>0.6452</v>
      </c>
      <c r="G277" s="10">
        <f>VLOOKUP(C277,away!$B$2:$E$405,4,FALSE)</f>
        <v>1.4193</v>
      </c>
      <c r="H277" s="10">
        <f>VLOOKUP(A277,away!$A$2:$E$405,3,FALSE)</f>
        <v>1.1182000000000001</v>
      </c>
      <c r="I277" s="10">
        <f>VLOOKUP(C277,away!$B$2:$E$405,3,FALSE)</f>
        <v>0.97560000000000002</v>
      </c>
      <c r="J277" s="10">
        <f>VLOOKUP(B277,home!$B$2:$E$405,4,FALSE)</f>
        <v>1.7073</v>
      </c>
      <c r="K277" s="12">
        <f t="shared" si="502"/>
        <v>1.2903584684759999</v>
      </c>
      <c r="L277" s="12">
        <f t="shared" si="503"/>
        <v>1.8625207502160002</v>
      </c>
      <c r="M277" s="13">
        <f t="shared" si="448"/>
        <v>4.2728923671955577E-2</v>
      </c>
      <c r="N277" s="13">
        <f t="shared" si="449"/>
        <v>5.5135628508972502E-2</v>
      </c>
      <c r="O277" s="13">
        <f t="shared" si="450"/>
        <v>7.9583506973412904E-2</v>
      </c>
      <c r="P277" s="13">
        <f t="shared" si="451"/>
        <v>0.10269125217416214</v>
      </c>
      <c r="Q277" s="13">
        <f t="shared" si="452"/>
        <v>3.5572362580649719E-2</v>
      </c>
      <c r="R277" s="13">
        <f t="shared" si="453"/>
        <v>7.4112966556470664E-2</v>
      </c>
      <c r="S277" s="13">
        <f t="shared" si="454"/>
        <v>6.1699970224260083E-2</v>
      </c>
      <c r="T277" s="13">
        <f t="shared" si="455"/>
        <v>6.6254263440667274E-2</v>
      </c>
      <c r="U277" s="13">
        <f t="shared" si="456"/>
        <v>9.5632294020020492E-2</v>
      </c>
      <c r="V277" s="13">
        <f t="shared" si="457"/>
        <v>1.6476081869252916E-2</v>
      </c>
      <c r="W277" s="13">
        <f t="shared" si="458"/>
        <v>1.5300366433213385E-2</v>
      </c>
      <c r="X277" s="13">
        <f t="shared" si="459"/>
        <v>2.8497249967768298E-2</v>
      </c>
      <c r="Y277" s="13">
        <f t="shared" si="460"/>
        <v>2.6538359694530354E-2</v>
      </c>
      <c r="Z277" s="13">
        <f t="shared" si="461"/>
        <v>4.6012312690497034E-2</v>
      </c>
      <c r="AA277" s="13">
        <f t="shared" si="462"/>
        <v>5.9372377334348574E-2</v>
      </c>
      <c r="AB277" s="13">
        <f t="shared" si="463"/>
        <v>3.8305824943464593E-2</v>
      </c>
      <c r="AC277" s="13">
        <f t="shared" si="464"/>
        <v>2.4748304729532559E-3</v>
      </c>
      <c r="AD277" s="13">
        <f t="shared" si="465"/>
        <v>4.9357393494707021E-3</v>
      </c>
      <c r="AE277" s="13">
        <f t="shared" si="466"/>
        <v>9.1929169560468031E-3</v>
      </c>
      <c r="AF277" s="13">
        <f t="shared" si="467"/>
        <v>8.5609992928248439E-3</v>
      </c>
      <c r="AG277" s="13">
        <f t="shared" si="468"/>
        <v>5.3150129418235922E-3</v>
      </c>
      <c r="AH277" s="13">
        <f t="shared" si="469"/>
        <v>2.142472178786942E-2</v>
      </c>
      <c r="AI277" s="13">
        <f t="shared" si="470"/>
        <v>2.7645571193719576E-2</v>
      </c>
      <c r="AJ277" s="13">
        <f t="shared" si="471"/>
        <v>1.7836348452836107E-2</v>
      </c>
      <c r="AK277" s="13">
        <f t="shared" si="472"/>
        <v>7.6717610909352923E-3</v>
      </c>
      <c r="AL277" s="13">
        <f t="shared" si="473"/>
        <v>2.3791232574683059E-4</v>
      </c>
      <c r="AM277" s="13">
        <f t="shared" si="474"/>
        <v>1.2737746135559498E-3</v>
      </c>
      <c r="AN277" s="13">
        <f t="shared" si="475"/>
        <v>2.3724316488463234E-3</v>
      </c>
      <c r="AO277" s="13">
        <f t="shared" si="476"/>
        <v>2.2093515872227188E-3</v>
      </c>
      <c r="AP277" s="13">
        <f t="shared" si="477"/>
        <v>1.3716543919083232E-3</v>
      </c>
      <c r="AQ277" s="13">
        <f t="shared" si="478"/>
        <v>6.3868369176354014E-4</v>
      </c>
      <c r="AR277" s="13">
        <f t="shared" si="479"/>
        <v>7.9807977795023251E-3</v>
      </c>
      <c r="AS277" s="13">
        <f t="shared" si="480"/>
        <v>1.0298089999975281E-2</v>
      </c>
      <c r="AT277" s="13">
        <f t="shared" si="481"/>
        <v>6.644113820298057E-3</v>
      </c>
      <c r="AU277" s="13">
        <f t="shared" si="482"/>
        <v>2.8577628445133427E-3</v>
      </c>
      <c r="AV277" s="13">
        <f t="shared" si="483"/>
        <v>9.2188462182846295E-4</v>
      </c>
      <c r="AW277" s="13">
        <f t="shared" si="484"/>
        <v>1.5882758704994817E-5</v>
      </c>
      <c r="AX277" s="13">
        <f t="shared" si="485"/>
        <v>2.7393764325527742E-4</v>
      </c>
      <c r="AY277" s="13">
        <f t="shared" si="486"/>
        <v>5.1021454482822219E-4</v>
      </c>
      <c r="AZ277" s="13">
        <f t="shared" si="487"/>
        <v>4.751425884022879E-4</v>
      </c>
      <c r="BA277" s="13">
        <f t="shared" si="488"/>
        <v>2.9498764340353387E-4</v>
      </c>
      <c r="BB277" s="13">
        <f t="shared" si="489"/>
        <v>1.3735515172409989E-4</v>
      </c>
      <c r="BC277" s="13">
        <f t="shared" si="490"/>
        <v>5.1165364047040596E-5</v>
      </c>
      <c r="BD277" s="13">
        <f t="shared" si="491"/>
        <v>2.4774002446001451E-3</v>
      </c>
      <c r="BE277" s="13">
        <f t="shared" si="492"/>
        <v>3.1967343854243111E-3</v>
      </c>
      <c r="BF277" s="13">
        <f t="shared" si="493"/>
        <v>2.0624666428503404E-3</v>
      </c>
      <c r="BG277" s="13">
        <f t="shared" si="494"/>
        <v>8.8710709951706781E-4</v>
      </c>
      <c r="BH277" s="13">
        <f t="shared" si="495"/>
        <v>2.8617153957675735E-4</v>
      </c>
      <c r="BI277" s="13">
        <f t="shared" si="496"/>
        <v>7.3852773905936796E-5</v>
      </c>
      <c r="BJ277" s="14">
        <f t="shared" si="497"/>
        <v>0.26491159803492481</v>
      </c>
      <c r="BK277" s="14">
        <f t="shared" si="498"/>
        <v>0.226819185283159</v>
      </c>
      <c r="BL277" s="14">
        <f t="shared" si="499"/>
        <v>0.45927175410506965</v>
      </c>
      <c r="BM277" s="14">
        <f t="shared" si="500"/>
        <v>0.60669587786190404</v>
      </c>
      <c r="BN277" s="14">
        <f t="shared" si="501"/>
        <v>0.38982464046562348</v>
      </c>
    </row>
    <row r="278" spans="1:66" x14ac:dyDescent="0.25">
      <c r="A278" t="s">
        <v>337</v>
      </c>
      <c r="B278" t="s">
        <v>403</v>
      </c>
      <c r="C278" t="s">
        <v>407</v>
      </c>
      <c r="D278" s="11">
        <v>44291</v>
      </c>
      <c r="E278" s="10">
        <f>VLOOKUP(A278,home!$A$2:$E$405,3,FALSE)</f>
        <v>1.4091</v>
      </c>
      <c r="F278" s="10">
        <f>VLOOKUP(B278,home!$B$2:$E$405,3,FALSE)</f>
        <v>1.2258</v>
      </c>
      <c r="G278" s="10">
        <f>VLOOKUP(C278,away!$B$2:$E$405,4,FALSE)</f>
        <v>0.7097</v>
      </c>
      <c r="H278" s="10">
        <f>VLOOKUP(A278,away!$A$2:$E$405,3,FALSE)</f>
        <v>1.1182000000000001</v>
      </c>
      <c r="I278" s="10">
        <f>VLOOKUP(C278,away!$B$2:$E$405,3,FALSE)</f>
        <v>1.4634</v>
      </c>
      <c r="J278" s="10">
        <f>VLOOKUP(B278,home!$B$2:$E$405,4,FALSE)</f>
        <v>1.1382000000000001</v>
      </c>
      <c r="K278" s="12">
        <f t="shared" si="502"/>
        <v>1.225846911366</v>
      </c>
      <c r="L278" s="12">
        <f t="shared" si="503"/>
        <v>1.8625207502160002</v>
      </c>
      <c r="M278" s="13">
        <f t="shared" si="448"/>
        <v>4.5576289646520191E-2</v>
      </c>
      <c r="N278" s="13">
        <f t="shared" si="449"/>
        <v>5.5869553894708983E-2</v>
      </c>
      <c r="O278" s="13">
        <f t="shared" si="450"/>
        <v>8.4886785184498492E-2</v>
      </c>
      <c r="P278" s="13">
        <f t="shared" si="451"/>
        <v>0.10405820343420662</v>
      </c>
      <c r="Q278" s="13">
        <f t="shared" si="452"/>
        <v>3.424376004061265E-2</v>
      </c>
      <c r="R278" s="13">
        <f t="shared" si="453"/>
        <v>7.905169941262831E-2</v>
      </c>
      <c r="S278" s="13">
        <f t="shared" si="454"/>
        <v>5.9395520049653032E-2</v>
      </c>
      <c r="T278" s="13">
        <f t="shared" si="455"/>
        <v>6.3779713641058555E-2</v>
      </c>
      <c r="U278" s="13">
        <f t="shared" si="456"/>
        <v>9.6905281563203854E-2</v>
      </c>
      <c r="V278" s="13">
        <f t="shared" si="457"/>
        <v>1.5067754543091054E-2</v>
      </c>
      <c r="W278" s="13">
        <f t="shared" si="458"/>
        <v>1.3992535826447822E-2</v>
      </c>
      <c r="X278" s="13">
        <f t="shared" si="459"/>
        <v>2.6061388324899855E-2</v>
      </c>
      <c r="Y278" s="13">
        <f t="shared" si="460"/>
        <v>2.4269938267281497E-2</v>
      </c>
      <c r="Z278" s="13">
        <f t="shared" si="461"/>
        <v>4.9078476831952753E-2</v>
      </c>
      <c r="AA278" s="13">
        <f t="shared" si="462"/>
        <v>6.0162699238997072E-2</v>
      </c>
      <c r="AB278" s="13">
        <f t="shared" si="463"/>
        <v>3.6875129520783097E-2</v>
      </c>
      <c r="AC278" s="13">
        <f t="shared" si="464"/>
        <v>2.1501359035889789E-3</v>
      </c>
      <c r="AD278" s="13">
        <f t="shared" si="465"/>
        <v>4.2881767062572908E-3</v>
      </c>
      <c r="AE278" s="13">
        <f t="shared" si="466"/>
        <v>7.9868180959971058E-3</v>
      </c>
      <c r="AF278" s="13">
        <f t="shared" si="467"/>
        <v>7.4378072159976289E-3</v>
      </c>
      <c r="AG278" s="13">
        <f t="shared" si="468"/>
        <v>4.6176900919672956E-3</v>
      </c>
      <c r="AH278" s="13">
        <f t="shared" si="469"/>
        <v>2.2852420372126796E-2</v>
      </c>
      <c r="AI278" s="13">
        <f t="shared" si="470"/>
        <v>2.8013568930409093E-2</v>
      </c>
      <c r="AJ278" s="13">
        <f t="shared" si="471"/>
        <v>1.7170173474840268E-2</v>
      </c>
      <c r="AK278" s="13">
        <f t="shared" si="472"/>
        <v>7.0160013739171204E-3</v>
      </c>
      <c r="AL278" s="13">
        <f t="shared" si="473"/>
        <v>1.9636462818902248E-4</v>
      </c>
      <c r="AM278" s="13">
        <f t="shared" si="474"/>
        <v>1.0513296341514242E-3</v>
      </c>
      <c r="AN278" s="13">
        <f t="shared" si="475"/>
        <v>1.9581232589240237E-3</v>
      </c>
      <c r="AO278" s="13">
        <f t="shared" si="476"/>
        <v>1.8235226006132863E-3</v>
      </c>
      <c r="AP278" s="13">
        <f t="shared" si="477"/>
        <v>1.1321162273766967E-3</v>
      </c>
      <c r="AQ278" s="13">
        <f t="shared" si="478"/>
        <v>5.2714749128633805E-4</v>
      </c>
      <c r="AR278" s="13">
        <f t="shared" si="479"/>
        <v>8.5126214271489982E-3</v>
      </c>
      <c r="AS278" s="13">
        <f t="shared" si="480"/>
        <v>1.0435170684098631E-2</v>
      </c>
      <c r="AT278" s="13">
        <f t="shared" si="481"/>
        <v>6.3959608763396701E-3</v>
      </c>
      <c r="AU278" s="13">
        <f t="shared" si="482"/>
        <v>2.6134896284929197E-3</v>
      </c>
      <c r="AV278" s="13">
        <f t="shared" si="483"/>
        <v>8.0093454724378013E-4</v>
      </c>
      <c r="AW278" s="13">
        <f t="shared" si="484"/>
        <v>1.2453691861036327E-5</v>
      </c>
      <c r="AX278" s="13">
        <f t="shared" si="485"/>
        <v>2.1479486414201205E-4</v>
      </c>
      <c r="AY278" s="13">
        <f t="shared" si="486"/>
        <v>4.0005989150432406E-4</v>
      </c>
      <c r="AZ278" s="13">
        <f t="shared" si="487"/>
        <v>3.7255992462798275E-4</v>
      </c>
      <c r="BA278" s="13">
        <f t="shared" si="488"/>
        <v>2.3130019677284236E-4</v>
      </c>
      <c r="BB278" s="13">
        <f t="shared" si="489"/>
        <v>1.0770035400461566E-4</v>
      </c>
      <c r="BC278" s="13">
        <f t="shared" si="490"/>
        <v>4.0118828827841094E-5</v>
      </c>
      <c r="BD278" s="13">
        <f t="shared" si="491"/>
        <v>2.6424890077997275E-3</v>
      </c>
      <c r="BE278" s="13">
        <f t="shared" si="492"/>
        <v>3.2392869885299021E-3</v>
      </c>
      <c r="BF278" s="13">
        <f t="shared" si="493"/>
        <v>1.9854349749587265E-3</v>
      </c>
      <c r="BG278" s="13">
        <f t="shared" si="494"/>
        <v>8.1127977725706213E-4</v>
      </c>
      <c r="BH278" s="13">
        <f t="shared" si="495"/>
        <v>2.4862620230106652E-4</v>
      </c>
      <c r="BI278" s="13">
        <f t="shared" si="496"/>
        <v>6.0955532435084074E-5</v>
      </c>
      <c r="BJ278" s="14">
        <f t="shared" si="497"/>
        <v>0.25040615537746003</v>
      </c>
      <c r="BK278" s="14">
        <f t="shared" si="498"/>
        <v>0.22684432809675323</v>
      </c>
      <c r="BL278" s="14">
        <f t="shared" si="499"/>
        <v>0.47068000871800952</v>
      </c>
      <c r="BM278" s="14">
        <f t="shared" si="500"/>
        <v>0.59293507121135747</v>
      </c>
      <c r="BN278" s="14">
        <f t="shared" si="501"/>
        <v>0.40368629161317521</v>
      </c>
    </row>
    <row r="279" spans="1:66" x14ac:dyDescent="0.25">
      <c r="A279" t="s">
        <v>344</v>
      </c>
      <c r="B279" t="s">
        <v>358</v>
      </c>
      <c r="C279" t="s">
        <v>421</v>
      </c>
      <c r="D279" s="11">
        <v>44291</v>
      </c>
      <c r="E279" s="10">
        <f>VLOOKUP(A279,home!$A$2:$E$405,3,FALSE)</f>
        <v>1.3090999999999999</v>
      </c>
      <c r="F279" s="10">
        <f>VLOOKUP(B279,home!$B$2:$E$405,3,FALSE)</f>
        <v>0.41670000000000001</v>
      </c>
      <c r="G279" s="10">
        <f>VLOOKUP(C279,away!$B$2:$E$405,4,FALSE)</f>
        <v>1.5278</v>
      </c>
      <c r="H279" s="10">
        <f>VLOOKUP(A279,away!$A$2:$E$405,3,FALSE)</f>
        <v>1.3545</v>
      </c>
      <c r="I279" s="10">
        <f>VLOOKUP(C279,away!$B$2:$E$405,3,FALSE)</f>
        <v>0.67120000000000002</v>
      </c>
      <c r="J279" s="10">
        <f>VLOOKUP(B279,home!$B$2:$E$405,4,FALSE)</f>
        <v>1.8121</v>
      </c>
      <c r="K279" s="12">
        <f t="shared" si="502"/>
        <v>0.83341790976600005</v>
      </c>
      <c r="L279" s="12">
        <f t="shared" si="503"/>
        <v>1.6474533188400002</v>
      </c>
      <c r="M279" s="13">
        <f t="shared" si="448"/>
        <v>8.367029787147244E-2</v>
      </c>
      <c r="N279" s="13">
        <f t="shared" si="449"/>
        <v>6.9732324761541162E-2</v>
      </c>
      <c r="O279" s="13">
        <f t="shared" si="450"/>
        <v>0.13784290991668871</v>
      </c>
      <c r="P279" s="13">
        <f t="shared" si="451"/>
        <v>0.11488074985882975</v>
      </c>
      <c r="Q279" s="13">
        <f t="shared" si="452"/>
        <v>2.9058084172943765E-2</v>
      </c>
      <c r="R279" s="13">
        <f t="shared" si="453"/>
        <v>0.113544879710406</v>
      </c>
      <c r="S279" s="13">
        <f t="shared" si="454"/>
        <v>3.9433308545166398E-2</v>
      </c>
      <c r="T279" s="13">
        <f t="shared" si="455"/>
        <v>4.7871837209848292E-2</v>
      </c>
      <c r="U279" s="13">
        <f t="shared" si="456"/>
        <v>9.4630336312878469E-2</v>
      </c>
      <c r="V279" s="13">
        <f t="shared" si="457"/>
        <v>6.015845222029993E-3</v>
      </c>
      <c r="W279" s="13">
        <f t="shared" si="458"/>
        <v>8.0725092577397604E-3</v>
      </c>
      <c r="X279" s="13">
        <f t="shared" si="459"/>
        <v>1.3299082168029996E-2</v>
      </c>
      <c r="Y279" s="13">
        <f t="shared" si="460"/>
        <v>1.0954808527623441E-2</v>
      </c>
      <c r="Z279" s="13">
        <f t="shared" si="461"/>
        <v>6.2353296305399E-2</v>
      </c>
      <c r="AA279" s="13">
        <f t="shared" si="462"/>
        <v>5.1966353873865688E-2</v>
      </c>
      <c r="AB279" s="13">
        <f t="shared" si="463"/>
        <v>2.1654845011858711E-2</v>
      </c>
      <c r="AC279" s="13">
        <f t="shared" si="464"/>
        <v>5.1624114808570057E-4</v>
      </c>
      <c r="AD279" s="13">
        <f t="shared" si="465"/>
        <v>1.6819434480380385E-3</v>
      </c>
      <c r="AE279" s="13">
        <f t="shared" si="466"/>
        <v>2.7709233155714607E-3</v>
      </c>
      <c r="AF279" s="13">
        <f t="shared" si="467"/>
        <v>2.2824834062446699E-3</v>
      </c>
      <c r="AG279" s="13">
        <f t="shared" si="468"/>
        <v>1.2534282876050036E-3</v>
      </c>
      <c r="AH279" s="13">
        <f t="shared" si="469"/>
        <v>2.5681036234735884E-2</v>
      </c>
      <c r="AI279" s="13">
        <f t="shared" si="470"/>
        <v>2.1403035539378487E-2</v>
      </c>
      <c r="AJ279" s="13">
        <f t="shared" si="471"/>
        <v>8.9188365709381174E-3</v>
      </c>
      <c r="AK279" s="13">
        <f t="shared" si="472"/>
        <v>2.4777060441652683E-3</v>
      </c>
      <c r="AL279" s="13">
        <f t="shared" si="473"/>
        <v>2.8352316991231379E-5</v>
      </c>
      <c r="AM279" s="13">
        <f t="shared" si="474"/>
        <v>2.8035235856169627E-4</v>
      </c>
      <c r="AN279" s="13">
        <f t="shared" si="475"/>
        <v>4.6186742355708836E-4</v>
      </c>
      <c r="AO279" s="13">
        <f t="shared" si="476"/>
        <v>3.8045250990160264E-4</v>
      </c>
      <c r="AP279" s="13">
        <f t="shared" si="477"/>
        <v>2.089259166994678E-4</v>
      </c>
      <c r="AQ279" s="13">
        <f t="shared" si="478"/>
        <v>8.6048923714556952E-5</v>
      </c>
      <c r="AR279" s="13">
        <f t="shared" si="479"/>
        <v>8.4616616752331911E-3</v>
      </c>
      <c r="AS279" s="13">
        <f t="shared" si="480"/>
        <v>7.0521003865199154E-3</v>
      </c>
      <c r="AT279" s="13">
        <f t="shared" si="481"/>
        <v>2.9386733817967146E-3</v>
      </c>
      <c r="AU279" s="13">
        <f t="shared" si="482"/>
        <v>8.1638100911400017E-4</v>
      </c>
      <c r="AV279" s="13">
        <f t="shared" si="483"/>
        <v>1.7009663854711195E-4</v>
      </c>
      <c r="AW279" s="13">
        <f t="shared" si="484"/>
        <v>1.0813393359437374E-6</v>
      </c>
      <c r="AX279" s="13">
        <f t="shared" si="485"/>
        <v>3.8941779445076169E-5</v>
      </c>
      <c r="AY279" s="13">
        <f t="shared" si="486"/>
        <v>6.4154763788326052E-5</v>
      </c>
      <c r="AZ279" s="13">
        <f t="shared" si="487"/>
        <v>5.2845989261237008E-5</v>
      </c>
      <c r="BA279" s="13">
        <f t="shared" si="488"/>
        <v>2.902043346526931E-5</v>
      </c>
      <c r="BB279" s="13">
        <f t="shared" si="489"/>
        <v>1.1952452356633337E-5</v>
      </c>
      <c r="BC279" s="13">
        <f t="shared" si="490"/>
        <v>3.9382214606425162E-6</v>
      </c>
      <c r="BD279" s="13">
        <f t="shared" si="491"/>
        <v>2.323365434960692E-3</v>
      </c>
      <c r="BE279" s="13">
        <f t="shared" si="492"/>
        <v>1.9363343644275134E-3</v>
      </c>
      <c r="BF279" s="13">
        <f t="shared" si="493"/>
        <v>8.0688786930462725E-4</v>
      </c>
      <c r="BG279" s="13">
        <f t="shared" si="494"/>
        <v>2.2415826715046794E-4</v>
      </c>
      <c r="BH279" s="13">
        <f t="shared" si="495"/>
        <v>4.6704378616327897E-5</v>
      </c>
      <c r="BI279" s="13">
        <f t="shared" si="496"/>
        <v>7.7848531206679752E-6</v>
      </c>
      <c r="BJ279" s="14">
        <f t="shared" si="497"/>
        <v>0.18859592532739716</v>
      </c>
      <c r="BK279" s="14">
        <f t="shared" si="498"/>
        <v>0.24460894972636385</v>
      </c>
      <c r="BL279" s="14">
        <f t="shared" si="499"/>
        <v>0.50290408747370663</v>
      </c>
      <c r="BM279" s="14">
        <f t="shared" si="500"/>
        <v>0.4496699391165323</v>
      </c>
      <c r="BN279" s="14">
        <f t="shared" si="501"/>
        <v>0.5487292462918818</v>
      </c>
    </row>
    <row r="280" spans="1:66" x14ac:dyDescent="0.25">
      <c r="A280" t="s">
        <v>344</v>
      </c>
      <c r="B280" t="s">
        <v>370</v>
      </c>
      <c r="C280" t="s">
        <v>345</v>
      </c>
      <c r="D280" s="11">
        <v>44291</v>
      </c>
      <c r="E280" s="10">
        <f>VLOOKUP(A280,home!$A$2:$E$405,3,FALSE)</f>
        <v>1.3090999999999999</v>
      </c>
      <c r="F280" s="10">
        <f>VLOOKUP(B280,home!$B$2:$E$405,3,FALSE)</f>
        <v>0.625</v>
      </c>
      <c r="G280" s="10">
        <f>VLOOKUP(C280,away!$B$2:$E$405,4,FALSE)</f>
        <v>1.5278</v>
      </c>
      <c r="H280" s="10">
        <f>VLOOKUP(A280,away!$A$2:$E$405,3,FALSE)</f>
        <v>1.3545</v>
      </c>
      <c r="I280" s="10">
        <f>VLOOKUP(C280,away!$B$2:$E$405,3,FALSE)</f>
        <v>1.141</v>
      </c>
      <c r="J280" s="10">
        <f>VLOOKUP(B280,home!$B$2:$E$405,4,FALSE)</f>
        <v>1.2751999999999999</v>
      </c>
      <c r="K280" s="12">
        <f t="shared" si="502"/>
        <v>1.2500268624999999</v>
      </c>
      <c r="L280" s="12">
        <f t="shared" si="503"/>
        <v>1.9708018344</v>
      </c>
      <c r="M280" s="13">
        <f t="shared" si="448"/>
        <v>3.9921961343284469E-2</v>
      </c>
      <c r="N280" s="13">
        <f t="shared" si="449"/>
        <v>4.9903524082792181E-2</v>
      </c>
      <c r="O280" s="13">
        <f t="shared" si="450"/>
        <v>7.8678274648190924E-2</v>
      </c>
      <c r="P280" s="13">
        <f t="shared" si="451"/>
        <v>9.8349956805391409E-2</v>
      </c>
      <c r="Q280" s="13">
        <f t="shared" si="452"/>
        <v>3.1190372818452952E-2</v>
      </c>
      <c r="R280" s="13">
        <f t="shared" si="453"/>
        <v>7.7529644002040862E-2</v>
      </c>
      <c r="S280" s="13">
        <f t="shared" si="454"/>
        <v>6.0572637704644404E-2</v>
      </c>
      <c r="T280" s="13">
        <f t="shared" si="455"/>
        <v>6.1470043966226975E-2</v>
      </c>
      <c r="U280" s="13">
        <f t="shared" si="456"/>
        <v>9.6914137642613099E-2</v>
      </c>
      <c r="V280" s="13">
        <f t="shared" si="457"/>
        <v>1.6580448737125185E-2</v>
      </c>
      <c r="W280" s="13">
        <f t="shared" si="458"/>
        <v>1.2996267958151999E-2</v>
      </c>
      <c r="X280" s="13">
        <f t="shared" si="459"/>
        <v>2.5613068732279903E-2</v>
      </c>
      <c r="Y280" s="13">
        <f t="shared" si="460"/>
        <v>2.5239141421095266E-2</v>
      </c>
      <c r="Z280" s="13">
        <f t="shared" si="461"/>
        <v>5.0931854873200351E-2</v>
      </c>
      <c r="AA280" s="13">
        <f t="shared" si="462"/>
        <v>6.3666186748451981E-2</v>
      </c>
      <c r="AB280" s="13">
        <f t="shared" si="463"/>
        <v>3.9792221834253259E-2</v>
      </c>
      <c r="AC280" s="13">
        <f t="shared" si="464"/>
        <v>2.5529282039279404E-3</v>
      </c>
      <c r="AD280" s="13">
        <f t="shared" si="465"/>
        <v>4.061421014984511E-3</v>
      </c>
      <c r="AE280" s="13">
        <f t="shared" si="466"/>
        <v>8.0042559866021837E-3</v>
      </c>
      <c r="AF280" s="13">
        <f t="shared" si="467"/>
        <v>7.8874011907013857E-3</v>
      </c>
      <c r="AG280" s="13">
        <f t="shared" si="468"/>
        <v>5.1815015784276771E-3</v>
      </c>
      <c r="AH280" s="13">
        <f t="shared" si="469"/>
        <v>2.509414825337446E-2</v>
      </c>
      <c r="AI280" s="13">
        <f t="shared" si="470"/>
        <v>3.1368359408275537E-2</v>
      </c>
      <c r="AJ280" s="13">
        <f t="shared" si="471"/>
        <v>1.9605645946449514E-2</v>
      </c>
      <c r="AK280" s="13">
        <f t="shared" si="472"/>
        <v>8.1691946965753715E-3</v>
      </c>
      <c r="AL280" s="13">
        <f t="shared" si="473"/>
        <v>2.5157118551823242E-4</v>
      </c>
      <c r="AM280" s="13">
        <f t="shared" si="474"/>
        <v>1.0153770737305293E-3</v>
      </c>
      <c r="AN280" s="13">
        <f t="shared" si="475"/>
        <v>2.0011069995158311E-3</v>
      </c>
      <c r="AO280" s="13">
        <f t="shared" si="476"/>
        <v>1.9718926727382404E-3</v>
      </c>
      <c r="AP280" s="13">
        <f t="shared" si="477"/>
        <v>1.2954032322241476E-3</v>
      </c>
      <c r="AQ280" s="13">
        <f t="shared" si="478"/>
        <v>6.3824576658875977E-4</v>
      </c>
      <c r="AR280" s="13">
        <f t="shared" si="479"/>
        <v>9.8911186820911882E-3</v>
      </c>
      <c r="AS280" s="13">
        <f t="shared" si="480"/>
        <v>1.2364164052789584E-2</v>
      </c>
      <c r="AT280" s="13">
        <f t="shared" si="481"/>
        <v>7.7277685991719251E-3</v>
      </c>
      <c r="AU280" s="13">
        <f t="shared" si="482"/>
        <v>3.2199727787162982E-3</v>
      </c>
      <c r="AV280" s="13">
        <f t="shared" si="483"/>
        <v>1.0062631174785363E-3</v>
      </c>
      <c r="AW280" s="13">
        <f t="shared" si="484"/>
        <v>1.7215541964515797E-5</v>
      </c>
      <c r="AX280" s="13">
        <f t="shared" si="485"/>
        <v>2.1154143628830077E-4</v>
      </c>
      <c r="AY280" s="13">
        <f t="shared" si="486"/>
        <v>4.1690625068859394E-4</v>
      </c>
      <c r="AZ280" s="13">
        <f t="shared" si="487"/>
        <v>4.1081980181495366E-4</v>
      </c>
      <c r="BA280" s="13">
        <f t="shared" si="488"/>
        <v>2.6988147300825168E-4</v>
      </c>
      <c r="BB280" s="13">
        <f t="shared" si="489"/>
        <v>1.3297072551880912E-4</v>
      </c>
      <c r="BC280" s="13">
        <f t="shared" si="490"/>
        <v>5.2411789954793578E-5</v>
      </c>
      <c r="BD280" s="13">
        <f t="shared" si="491"/>
        <v>3.2489058071555736E-3</v>
      </c>
      <c r="BE280" s="13">
        <f t="shared" si="492"/>
        <v>4.0612195326767122E-3</v>
      </c>
      <c r="BF280" s="13">
        <f t="shared" si="493"/>
        <v>2.5383167551777937E-3</v>
      </c>
      <c r="BG280" s="13">
        <f t="shared" si="494"/>
        <v>1.0576547098353586E-3</v>
      </c>
      <c r="BH280" s="13">
        <f t="shared" si="495"/>
        <v>3.3052419963596071E-4</v>
      </c>
      <c r="BI280" s="13">
        <f t="shared" si="496"/>
        <v>8.2632825650252599E-5</v>
      </c>
      <c r="BJ280" s="14">
        <f t="shared" si="497"/>
        <v>0.23996355597178623</v>
      </c>
      <c r="BK280" s="14">
        <f t="shared" si="498"/>
        <v>0.21864641023058026</v>
      </c>
      <c r="BL280" s="14">
        <f t="shared" si="499"/>
        <v>0.48634635424060418</v>
      </c>
      <c r="BM280" s="14">
        <f t="shared" si="500"/>
        <v>0.61991475090729387</v>
      </c>
      <c r="BN280" s="14">
        <f t="shared" si="501"/>
        <v>0.37557373370015279</v>
      </c>
    </row>
    <row r="281" spans="1:66" x14ac:dyDescent="0.25">
      <c r="A281" t="s">
        <v>344</v>
      </c>
      <c r="B281" t="s">
        <v>379</v>
      </c>
      <c r="C281" t="s">
        <v>411</v>
      </c>
      <c r="D281" s="11">
        <v>44291</v>
      </c>
      <c r="E281" s="10">
        <f>VLOOKUP(A281,home!$A$2:$E$405,3,FALSE)</f>
        <v>1.3090999999999999</v>
      </c>
      <c r="F281" s="10">
        <f>VLOOKUP(B281,home!$B$2:$E$405,3,FALSE)</f>
        <v>1.5972</v>
      </c>
      <c r="G281" s="10">
        <f>VLOOKUP(C281,away!$B$2:$E$405,4,FALSE)</f>
        <v>0.55559999999999998</v>
      </c>
      <c r="H281" s="10">
        <f>VLOOKUP(A281,away!$A$2:$E$405,3,FALSE)</f>
        <v>1.3545</v>
      </c>
      <c r="I281" s="10">
        <f>VLOOKUP(C281,away!$B$2:$E$405,3,FALSE)</f>
        <v>1.4765999999999999</v>
      </c>
      <c r="J281" s="10">
        <f>VLOOKUP(B281,home!$B$2:$E$405,4,FALSE)</f>
        <v>1.0066999999999999</v>
      </c>
      <c r="K281" s="12">
        <f t="shared" si="502"/>
        <v>1.1617009953119999</v>
      </c>
      <c r="L281" s="12">
        <f t="shared" si="503"/>
        <v>2.0134550664899997</v>
      </c>
      <c r="M281" s="13">
        <f t="shared" si="448"/>
        <v>4.1787582130650661E-2</v>
      </c>
      <c r="N281" s="13">
        <f t="shared" si="449"/>
        <v>4.8544675752858805E-2</v>
      </c>
      <c r="O281" s="13">
        <f t="shared" si="450"/>
        <v>8.4137418957325544E-2</v>
      </c>
      <c r="P281" s="13">
        <f t="shared" si="451"/>
        <v>9.7742523345707794E-2</v>
      </c>
      <c r="Q281" s="13">
        <f t="shared" si="452"/>
        <v>2.8197199069597202E-2</v>
      </c>
      <c r="R281" s="13">
        <f t="shared" si="453"/>
        <v>8.4703456240509456E-2</v>
      </c>
      <c r="S281" s="13">
        <f t="shared" si="454"/>
        <v>5.7155740909563164E-2</v>
      </c>
      <c r="T281" s="13">
        <f t="shared" si="455"/>
        <v>5.6773793327507593E-2</v>
      </c>
      <c r="U281" s="13">
        <f t="shared" si="456"/>
        <v>9.8400089420966244E-2</v>
      </c>
      <c r="V281" s="13">
        <f t="shared" si="457"/>
        <v>1.4854350012210771E-2</v>
      </c>
      <c r="W281" s="13">
        <f t="shared" si="458"/>
        <v>1.0918904741387217E-2</v>
      </c>
      <c r="X281" s="13">
        <f t="shared" si="459"/>
        <v>2.1984724072067773E-2</v>
      </c>
      <c r="Y281" s="13">
        <f t="shared" si="460"/>
        <v>2.2132627034144765E-2</v>
      </c>
      <c r="Z281" s="13">
        <f t="shared" si="461"/>
        <v>5.6848867705555917E-2</v>
      </c>
      <c r="AA281" s="13">
        <f t="shared" si="462"/>
        <v>6.6041386195904508E-2</v>
      </c>
      <c r="AB281" s="13">
        <f t="shared" si="463"/>
        <v>3.8360172037783233E-2</v>
      </c>
      <c r="AC281" s="13">
        <f t="shared" si="464"/>
        <v>2.1715507018245195E-3</v>
      </c>
      <c r="AD281" s="13">
        <f t="shared" si="465"/>
        <v>3.1711256264466128E-3</v>
      </c>
      <c r="AE281" s="13">
        <f t="shared" si="466"/>
        <v>6.3849189590452068E-3</v>
      </c>
      <c r="AF281" s="13">
        <f t="shared" si="467"/>
        <v>6.427873713608815E-3</v>
      </c>
      <c r="AG281" s="13">
        <f t="shared" si="468"/>
        <v>4.3140782984745192E-3</v>
      </c>
      <c r="AH281" s="13">
        <f t="shared" si="469"/>
        <v>2.8615660176492821E-2</v>
      </c>
      <c r="AI281" s="13">
        <f t="shared" si="470"/>
        <v>3.3242840908541661E-2</v>
      </c>
      <c r="AJ281" s="13">
        <f t="shared" si="471"/>
        <v>1.9309120685225667E-2</v>
      </c>
      <c r="AK281" s="13">
        <f t="shared" si="472"/>
        <v>7.4771415728753909E-3</v>
      </c>
      <c r="AL281" s="13">
        <f t="shared" si="473"/>
        <v>2.0317312880736057E-4</v>
      </c>
      <c r="AM281" s="13">
        <f t="shared" si="474"/>
        <v>7.3677995930048347E-4</v>
      </c>
      <c r="AN281" s="13">
        <f t="shared" si="475"/>
        <v>1.4834733419418541E-3</v>
      </c>
      <c r="AO281" s="13">
        <f t="shared" si="476"/>
        <v>1.4934534581678394E-3</v>
      </c>
      <c r="AP281" s="13">
        <f t="shared" si="477"/>
        <v>1.002333810638349E-3</v>
      </c>
      <c r="AQ281" s="13">
        <f t="shared" si="478"/>
        <v>5.0453852233600291E-4</v>
      </c>
      <c r="AR281" s="13">
        <f t="shared" si="479"/>
        <v>1.1523269192663116E-2</v>
      </c>
      <c r="AS281" s="13">
        <f t="shared" si="480"/>
        <v>1.3386593290364845E-2</v>
      </c>
      <c r="AT281" s="13">
        <f t="shared" si="481"/>
        <v>7.775609374626893E-3</v>
      </c>
      <c r="AU281" s="13">
        <f t="shared" si="482"/>
        <v>3.0109777165537917E-3</v>
      </c>
      <c r="AV281" s="13">
        <f t="shared" si="483"/>
        <v>8.7446395254569859E-4</v>
      </c>
      <c r="AW281" s="13">
        <f t="shared" si="484"/>
        <v>1.3200794532415684E-5</v>
      </c>
      <c r="AX281" s="13">
        <f t="shared" si="485"/>
        <v>1.4265300200755096E-4</v>
      </c>
      <c r="AY281" s="13">
        <f t="shared" si="486"/>
        <v>2.8722540964211157E-4</v>
      </c>
      <c r="AZ281" s="13">
        <f t="shared" si="487"/>
        <v>2.8915772813428763E-4</v>
      </c>
      <c r="BA281" s="13">
        <f t="shared" si="488"/>
        <v>1.9406869757557314E-4</v>
      </c>
      <c r="BB281" s="13">
        <f t="shared" si="489"/>
        <v>9.7687150595163308E-5</v>
      </c>
      <c r="BC281" s="13">
        <f t="shared" si="490"/>
        <v>3.9337737659360623E-5</v>
      </c>
      <c r="BD281" s="13">
        <f t="shared" si="491"/>
        <v>3.8669307897492796E-3</v>
      </c>
      <c r="BE281" s="13">
        <f t="shared" si="492"/>
        <v>4.4922173472543552E-3</v>
      </c>
      <c r="BF281" s="13">
        <f t="shared" si="493"/>
        <v>2.6093066817316091E-3</v>
      </c>
      <c r="BG281" s="13">
        <f t="shared" si="494"/>
        <v>1.0104113897472869E-3</v>
      </c>
      <c r="BH281" s="13">
        <f t="shared" si="495"/>
        <v>2.9344897928600122E-4</v>
      </c>
      <c r="BI281" s="13">
        <f t="shared" si="496"/>
        <v>6.817999426196757E-5</v>
      </c>
      <c r="BJ281" s="14">
        <f t="shared" si="497"/>
        <v>0.21512062941313706</v>
      </c>
      <c r="BK281" s="14">
        <f t="shared" si="498"/>
        <v>0.21420214563840637</v>
      </c>
      <c r="BL281" s="14">
        <f t="shared" si="499"/>
        <v>0.5091986949044095</v>
      </c>
      <c r="BM281" s="14">
        <f t="shared" si="500"/>
        <v>0.60998345754974947</v>
      </c>
      <c r="BN281" s="14">
        <f t="shared" si="501"/>
        <v>0.38511285549664948</v>
      </c>
    </row>
    <row r="282" spans="1:66" x14ac:dyDescent="0.25">
      <c r="A282" t="s">
        <v>344</v>
      </c>
      <c r="B282" t="s">
        <v>424</v>
      </c>
      <c r="C282" t="s">
        <v>376</v>
      </c>
      <c r="D282" s="11">
        <v>44291</v>
      </c>
      <c r="E282" s="10">
        <f>VLOOKUP(A282,home!$A$2:$E$405,3,FALSE)</f>
        <v>1.3090999999999999</v>
      </c>
      <c r="F282" s="10">
        <f>VLOOKUP(B282,home!$B$2:$E$405,3,FALSE)</f>
        <v>1.3889</v>
      </c>
      <c r="G282" s="10">
        <f>VLOOKUP(C282,away!$B$2:$E$405,4,FALSE)</f>
        <v>0.90280000000000005</v>
      </c>
      <c r="H282" s="10">
        <f>VLOOKUP(A282,away!$A$2:$E$405,3,FALSE)</f>
        <v>1.3545</v>
      </c>
      <c r="I282" s="10">
        <f>VLOOKUP(C282,away!$B$2:$E$405,3,FALSE)</f>
        <v>1.4765999999999999</v>
      </c>
      <c r="J282" s="10">
        <f>VLOOKUP(B282,home!$B$2:$E$405,4,FALSE)</f>
        <v>0.87250000000000005</v>
      </c>
      <c r="K282" s="12">
        <f t="shared" si="502"/>
        <v>1.6414790761720002</v>
      </c>
      <c r="L282" s="12">
        <f t="shared" si="503"/>
        <v>1.7450477257499999</v>
      </c>
      <c r="M282" s="13">
        <f t="shared" si="448"/>
        <v>3.3825957362634176E-2</v>
      </c>
      <c r="N282" s="13">
        <f t="shared" si="449"/>
        <v>5.552460124225022E-2</v>
      </c>
      <c r="O282" s="13">
        <f t="shared" si="450"/>
        <v>5.9027909966981228E-2</v>
      </c>
      <c r="P282" s="13">
        <f t="shared" si="451"/>
        <v>9.6893079120964357E-2</v>
      </c>
      <c r="Q282" s="13">
        <f t="shared" si="452"/>
        <v>4.5571235575973798E-2</v>
      </c>
      <c r="R282" s="13">
        <f t="shared" si="453"/>
        <v>5.1503260021828187E-2</v>
      </c>
      <c r="S282" s="13">
        <f t="shared" si="454"/>
        <v>6.938657109460121E-2</v>
      </c>
      <c r="T282" s="13">
        <f t="shared" si="455"/>
        <v>7.9523981001470553E-2</v>
      </c>
      <c r="U282" s="13">
        <f t="shared" si="456"/>
        <v>8.4541523680476849E-2</v>
      </c>
      <c r="V282" s="13">
        <f t="shared" si="457"/>
        <v>2.2083890095691422E-2</v>
      </c>
      <c r="W282" s="13">
        <f t="shared" si="458"/>
        <v>2.4934743224422018E-2</v>
      </c>
      <c r="X282" s="13">
        <f t="shared" si="459"/>
        <v>4.3512316955937859E-2</v>
      </c>
      <c r="Y282" s="13">
        <f t="shared" si="460"/>
        <v>3.796553487303627E-2</v>
      </c>
      <c r="Z282" s="13">
        <f t="shared" si="461"/>
        <v>2.9958548923267395E-2</v>
      </c>
      <c r="AA282" s="13">
        <f t="shared" si="462"/>
        <v>4.9176331210018638E-2</v>
      </c>
      <c r="AB282" s="13">
        <f t="shared" si="463"/>
        <v>4.0360959362074851E-2</v>
      </c>
      <c r="AC282" s="13">
        <f t="shared" si="464"/>
        <v>3.9536503124672322E-3</v>
      </c>
      <c r="AD282" s="13">
        <f t="shared" si="465"/>
        <v>1.0232464818152579E-2</v>
      </c>
      <c r="AE282" s="13">
        <f t="shared" si="466"/>
        <v>1.7856139459734043E-2</v>
      </c>
      <c r="AF282" s="13">
        <f t="shared" si="467"/>
        <v>1.5579907777441865E-2</v>
      </c>
      <c r="AG282" s="13">
        <f t="shared" si="468"/>
        <v>9.0625608781398897E-3</v>
      </c>
      <c r="AH282" s="13">
        <f t="shared" si="469"/>
        <v>1.3069774416329463E-2</v>
      </c>
      <c r="AI282" s="13">
        <f t="shared" si="470"/>
        <v>2.145376123469293E-2</v>
      </c>
      <c r="AJ282" s="13">
        <f t="shared" si="471"/>
        <v>1.7607950085969212E-2</v>
      </c>
      <c r="AK282" s="13">
        <f t="shared" si="472"/>
        <v>9.6343605467998101E-3</v>
      </c>
      <c r="AL282" s="13">
        <f t="shared" si="473"/>
        <v>4.5300282080492781E-4</v>
      </c>
      <c r="AM282" s="13">
        <f t="shared" si="474"/>
        <v>3.3592753793327147E-3</v>
      </c>
      <c r="AN282" s="13">
        <f t="shared" si="475"/>
        <v>5.8620958608725212E-3</v>
      </c>
      <c r="AO282" s="13">
        <f t="shared" si="476"/>
        <v>5.1148185250720424E-3</v>
      </c>
      <c r="AP282" s="13">
        <f t="shared" si="477"/>
        <v>2.9752008116003125E-3</v>
      </c>
      <c r="AQ282" s="13">
        <f t="shared" si="478"/>
        <v>1.2979668524831691E-3</v>
      </c>
      <c r="AR282" s="13">
        <f t="shared" si="479"/>
        <v>4.5614760242562499E-3</v>
      </c>
      <c r="AS282" s="13">
        <f t="shared" si="480"/>
        <v>7.4875674502768779E-3</v>
      </c>
      <c r="AT282" s="13">
        <f t="shared" si="481"/>
        <v>6.145342650528015E-3</v>
      </c>
      <c r="AU282" s="13">
        <f t="shared" si="482"/>
        <v>3.3624837922497054E-3</v>
      </c>
      <c r="AV282" s="13">
        <f t="shared" si="483"/>
        <v>1.3798616972363433E-3</v>
      </c>
      <c r="AW282" s="13">
        <f t="shared" si="484"/>
        <v>3.6044671000007838E-5</v>
      </c>
      <c r="AX282" s="13">
        <f t="shared" si="485"/>
        <v>9.1903004104573489E-4</v>
      </c>
      <c r="AY282" s="13">
        <f t="shared" si="486"/>
        <v>1.6037512830227886E-3</v>
      </c>
      <c r="AZ282" s="13">
        <f t="shared" si="487"/>
        <v>1.3993112645537813E-3</v>
      </c>
      <c r="BA282" s="13">
        <f t="shared" si="488"/>
        <v>8.1395497994197759E-4</v>
      </c>
      <c r="BB282" s="13">
        <f t="shared" si="489"/>
        <v>3.5509757165265855E-4</v>
      </c>
      <c r="BC282" s="13">
        <f t="shared" si="490"/>
        <v>1.2393244196636383E-4</v>
      </c>
      <c r="BD282" s="13">
        <f t="shared" si="491"/>
        <v>1.3266655603652534E-3</v>
      </c>
      <c r="BE282" s="13">
        <f t="shared" si="492"/>
        <v>2.1776937584175649E-3</v>
      </c>
      <c r="BF282" s="13">
        <f t="shared" si="493"/>
        <v>1.7873193693763981E-3</v>
      </c>
      <c r="BG282" s="13">
        <f t="shared" si="494"/>
        <v>9.7794911575609729E-4</v>
      </c>
      <c r="BH282" s="13">
        <f t="shared" si="495"/>
        <v>4.0132075276863593E-4</v>
      </c>
      <c r="BI282" s="13">
        <f t="shared" si="496"/>
        <v>1.3175192370066234E-4</v>
      </c>
      <c r="BJ282" s="14">
        <f t="shared" si="497"/>
        <v>0.36358792081810309</v>
      </c>
      <c r="BK282" s="14">
        <f t="shared" si="498"/>
        <v>0.22819990209018609</v>
      </c>
      <c r="BL282" s="14">
        <f t="shared" si="499"/>
        <v>0.37611526262010309</v>
      </c>
      <c r="BM282" s="14">
        <f t="shared" si="500"/>
        <v>0.65394788454900477</v>
      </c>
      <c r="BN282" s="14">
        <f t="shared" si="501"/>
        <v>0.34234604329063201</v>
      </c>
    </row>
    <row r="283" spans="1:66" x14ac:dyDescent="0.25">
      <c r="A283" t="s">
        <v>175</v>
      </c>
      <c r="B283" t="s">
        <v>284</v>
      </c>
      <c r="C283" t="s">
        <v>279</v>
      </c>
      <c r="D283" s="11">
        <v>44321</v>
      </c>
      <c r="E283" s="10">
        <f>VLOOKUP(A283,home!$A$2:$E$405,3,FALSE)</f>
        <v>1.179</v>
      </c>
      <c r="F283" s="10">
        <f>VLOOKUP(B283,home!$B$2:$E$405,3,FALSE)</f>
        <v>1.3471</v>
      </c>
      <c r="G283" s="10">
        <f>VLOOKUP(C283,away!$B$2:$E$405,4,FALSE)</f>
        <v>0.89810000000000001</v>
      </c>
      <c r="H283" s="10">
        <f>VLOOKUP(A283,away!$A$2:$E$405,3,FALSE)</f>
        <v>1.048</v>
      </c>
      <c r="I283" s="10">
        <f>VLOOKUP(C283,away!$B$2:$E$405,3,FALSE)</f>
        <v>1.0665</v>
      </c>
      <c r="J283" s="10">
        <f>VLOOKUP(B283,home!$B$2:$E$405,4,FALSE)</f>
        <v>1.3471</v>
      </c>
      <c r="K283" s="12">
        <f t="shared" si="502"/>
        <v>1.42639017129</v>
      </c>
      <c r="L283" s="12">
        <f t="shared" si="503"/>
        <v>1.5056428932000001</v>
      </c>
      <c r="M283" s="13">
        <f t="shared" si="448"/>
        <v>5.3288588802681454E-2</v>
      </c>
      <c r="N283" s="13">
        <f t="shared" si="449"/>
        <v>7.601031931005918E-2</v>
      </c>
      <c r="O283" s="13">
        <f t="shared" si="450"/>
        <v>8.0233585019414438E-2</v>
      </c>
      <c r="P283" s="13">
        <f t="shared" si="451"/>
        <v>0.11444439707905334</v>
      </c>
      <c r="Q283" s="13">
        <f t="shared" si="452"/>
        <v>5.4210186190241455E-2</v>
      </c>
      <c r="R283" s="13">
        <f t="shared" si="453"/>
        <v>6.0401563540219687E-2</v>
      </c>
      <c r="S283" s="13">
        <f t="shared" si="454"/>
        <v>6.1446175987536072E-2</v>
      </c>
      <c r="T283" s="13">
        <f t="shared" si="455"/>
        <v>8.1621181576385829E-2</v>
      </c>
      <c r="U283" s="13">
        <f t="shared" si="456"/>
        <v>8.6156196564317777E-2</v>
      </c>
      <c r="V283" s="13">
        <f t="shared" si="457"/>
        <v>1.4662656722803162E-2</v>
      </c>
      <c r="W283" s="13">
        <f t="shared" si="458"/>
        <v>2.5774958921853781E-2</v>
      </c>
      <c r="X283" s="13">
        <f t="shared" si="459"/>
        <v>3.8807883723211083E-2</v>
      </c>
      <c r="Y283" s="13">
        <f t="shared" si="460"/>
        <v>2.9215407163992371E-2</v>
      </c>
      <c r="Z283" s="13">
        <f t="shared" si="461"/>
        <v>3.0314394960833341E-2</v>
      </c>
      <c r="AA283" s="13">
        <f t="shared" si="462"/>
        <v>4.3240155020735777E-2</v>
      </c>
      <c r="AB283" s="13">
        <f t="shared" si="463"/>
        <v>3.0838666063316731E-2</v>
      </c>
      <c r="AC283" s="13">
        <f t="shared" si="464"/>
        <v>1.96812646234626E-3</v>
      </c>
      <c r="AD283" s="13">
        <f t="shared" si="465"/>
        <v>9.1912870178839316E-3</v>
      </c>
      <c r="AE283" s="13">
        <f t="shared" si="466"/>
        <v>1.3838795977838363E-2</v>
      </c>
      <c r="AF283" s="13">
        <f t="shared" si="467"/>
        <v>1.0418142407238542E-2</v>
      </c>
      <c r="AG283" s="13">
        <f t="shared" si="468"/>
        <v>5.2286673586014179E-3</v>
      </c>
      <c r="AH283" s="13">
        <f t="shared" si="469"/>
        <v>1.1410663333609152E-2</v>
      </c>
      <c r="AI283" s="13">
        <f t="shared" si="470"/>
        <v>1.6276058026959278E-2</v>
      </c>
      <c r="AJ283" s="13">
        <f t="shared" si="471"/>
        <v>1.1608004598500213E-2</v>
      </c>
      <c r="AK283" s="13">
        <f t="shared" si="472"/>
        <v>5.5191812225299456E-3</v>
      </c>
      <c r="AL283" s="13">
        <f t="shared" si="473"/>
        <v>1.6907262993401972E-4</v>
      </c>
      <c r="AM283" s="13">
        <f t="shared" si="474"/>
        <v>2.6220722927630031E-3</v>
      </c>
      <c r="AN283" s="13">
        <f t="shared" si="475"/>
        <v>3.9479045130552453E-3</v>
      </c>
      <c r="AO283" s="13">
        <f t="shared" si="476"/>
        <v>2.9720671865569198E-3</v>
      </c>
      <c r="AP283" s="13">
        <f t="shared" si="477"/>
        <v>1.4916239458507819E-3</v>
      </c>
      <c r="AQ283" s="13">
        <f t="shared" si="478"/>
        <v>5.6146324834929274E-4</v>
      </c>
      <c r="AR283" s="13">
        <f t="shared" si="479"/>
        <v>3.4360768309892853E-3</v>
      </c>
      <c r="AS283" s="13">
        <f t="shared" si="480"/>
        <v>4.9011862195204071E-3</v>
      </c>
      <c r="AT283" s="13">
        <f t="shared" si="481"/>
        <v>3.4955019255929506E-3</v>
      </c>
      <c r="AU283" s="13">
        <f t="shared" si="482"/>
        <v>1.6619831967970187E-3</v>
      </c>
      <c r="AV283" s="13">
        <f t="shared" si="483"/>
        <v>5.9265912419010031E-4</v>
      </c>
      <c r="AW283" s="13">
        <f t="shared" si="484"/>
        <v>1.0086282401230816E-5</v>
      </c>
      <c r="AX283" s="13">
        <f t="shared" si="485"/>
        <v>6.2334969113482985E-4</v>
      </c>
      <c r="AY283" s="13">
        <f t="shared" si="486"/>
        <v>9.385420324355717E-4</v>
      </c>
      <c r="AZ283" s="13">
        <f t="shared" si="487"/>
        <v>7.0655457055305139E-4</v>
      </c>
      <c r="BA283" s="13">
        <f t="shared" si="488"/>
        <v>3.5460628927039338E-4</v>
      </c>
      <c r="BB283" s="13">
        <f t="shared" si="489"/>
        <v>1.3347760983099778E-4</v>
      </c>
      <c r="BC283" s="13">
        <f t="shared" si="490"/>
        <v>4.0193922928672817E-5</v>
      </c>
      <c r="BD283" s="13">
        <f t="shared" si="491"/>
        <v>8.6225077684470104E-4</v>
      </c>
      <c r="BE283" s="13">
        <f t="shared" si="492"/>
        <v>1.2299060332784488E-3</v>
      </c>
      <c r="BF283" s="13">
        <f t="shared" si="493"/>
        <v>8.7716293873932555E-4</v>
      </c>
      <c r="BG283" s="13">
        <f t="shared" si="494"/>
        <v>4.1705886481254232E-4</v>
      </c>
      <c r="BH283" s="13">
        <f t="shared" si="495"/>
        <v>1.4872216640449378E-4</v>
      </c>
      <c r="BI283" s="13">
        <f t="shared" si="496"/>
        <v>4.2427167282465162E-5</v>
      </c>
      <c r="BJ283" s="14">
        <f t="shared" si="497"/>
        <v>0.35870868495003472</v>
      </c>
      <c r="BK283" s="14">
        <f t="shared" si="498"/>
        <v>0.24691755971678989</v>
      </c>
      <c r="BL283" s="14">
        <f t="shared" si="499"/>
        <v>0.36334900863405467</v>
      </c>
      <c r="BM283" s="14">
        <f t="shared" si="500"/>
        <v>0.55977255257000869</v>
      </c>
      <c r="BN283" s="14">
        <f t="shared" si="501"/>
        <v>0.43858863994166958</v>
      </c>
    </row>
    <row r="284" spans="1:66" x14ac:dyDescent="0.25">
      <c r="A284" t="s">
        <v>175</v>
      </c>
      <c r="B284" t="s">
        <v>282</v>
      </c>
      <c r="C284" t="s">
        <v>276</v>
      </c>
      <c r="D284" s="11">
        <v>44321</v>
      </c>
      <c r="E284" s="10">
        <f>VLOOKUP(A284,home!$A$2:$E$405,3,FALSE)</f>
        <v>1.179</v>
      </c>
      <c r="F284" s="10">
        <f>VLOOKUP(B284,home!$B$2:$E$405,3,FALSE)</f>
        <v>0.99790000000000001</v>
      </c>
      <c r="G284" s="10">
        <f>VLOOKUP(C284,away!$B$2:$E$405,4,FALSE)</f>
        <v>0.69850000000000001</v>
      </c>
      <c r="H284" s="10">
        <f>VLOOKUP(A284,away!$A$2:$E$405,3,FALSE)</f>
        <v>1.048</v>
      </c>
      <c r="I284" s="10">
        <f>VLOOKUP(C284,away!$B$2:$E$405,3,FALSE)</f>
        <v>1.9644999999999999</v>
      </c>
      <c r="J284" s="10">
        <f>VLOOKUP(B284,home!$B$2:$E$405,4,FALSE)</f>
        <v>0.67359999999999998</v>
      </c>
      <c r="K284" s="12">
        <f t="shared" si="502"/>
        <v>0.82180208384999998</v>
      </c>
      <c r="L284" s="12">
        <f t="shared" si="503"/>
        <v>1.3868049856</v>
      </c>
      <c r="M284" s="13">
        <f t="shared" si="448"/>
        <v>0.10985356037325852</v>
      </c>
      <c r="N284" s="13">
        <f t="shared" si="449"/>
        <v>9.0277884833085631E-2</v>
      </c>
      <c r="O284" s="13">
        <f t="shared" si="450"/>
        <v>0.15234546521154552</v>
      </c>
      <c r="P284" s="13">
        <f t="shared" si="451"/>
        <v>0.1251978207759458</v>
      </c>
      <c r="Q284" s="13">
        <f t="shared" si="452"/>
        <v>3.7095276940700042E-2</v>
      </c>
      <c r="R284" s="13">
        <f t="shared" si="453"/>
        <v>0.10563672534446136</v>
      </c>
      <c r="S284" s="13">
        <f t="shared" si="454"/>
        <v>3.5671338902870602E-2</v>
      </c>
      <c r="T284" s="13">
        <f t="shared" si="455"/>
        <v>5.1443915003575535E-2</v>
      </c>
      <c r="U284" s="13">
        <f t="shared" si="456"/>
        <v>8.6812481019168455E-2</v>
      </c>
      <c r="V284" s="13">
        <f t="shared" si="457"/>
        <v>4.517098216556264E-3</v>
      </c>
      <c r="W284" s="13">
        <f t="shared" si="458"/>
        <v>1.0161658630286716E-2</v>
      </c>
      <c r="X284" s="13">
        <f t="shared" si="459"/>
        <v>1.4092238850446885E-2</v>
      </c>
      <c r="Y284" s="13">
        <f t="shared" si="460"/>
        <v>9.7715935480328781E-3</v>
      </c>
      <c r="Z284" s="13">
        <f t="shared" si="461"/>
        <v>4.8832512456718984E-2</v>
      </c>
      <c r="AA284" s="13">
        <f t="shared" si="462"/>
        <v>4.0130660496562741E-2</v>
      </c>
      <c r="AB284" s="13">
        <f t="shared" si="463"/>
        <v>1.6489730211176067E-2</v>
      </c>
      <c r="AC284" s="13">
        <f t="shared" si="464"/>
        <v>3.2175268774983486E-4</v>
      </c>
      <c r="AD284" s="13">
        <f t="shared" si="465"/>
        <v>2.0877180594354892E-3</v>
      </c>
      <c r="AE284" s="13">
        <f t="shared" si="466"/>
        <v>2.895257813352294E-3</v>
      </c>
      <c r="AF284" s="13">
        <f t="shared" si="467"/>
        <v>2.0075789850771577E-3</v>
      </c>
      <c r="AG284" s="13">
        <f t="shared" si="468"/>
        <v>9.2804018183026394E-4</v>
      </c>
      <c r="AH284" s="13">
        <f t="shared" si="469"/>
        <v>1.6930292933587981E-2</v>
      </c>
      <c r="AI284" s="13">
        <f t="shared" si="470"/>
        <v>1.3913350013013533E-2</v>
      </c>
      <c r="AJ284" s="13">
        <f t="shared" si="471"/>
        <v>5.7170100170144721E-3</v>
      </c>
      <c r="AK284" s="13">
        <f t="shared" si="472"/>
        <v>1.5660835817912725E-3</v>
      </c>
      <c r="AL284" s="13">
        <f t="shared" si="473"/>
        <v>1.4667794179163861E-5</v>
      </c>
      <c r="AM284" s="13">
        <f t="shared" si="474"/>
        <v>3.4313821034707282E-4</v>
      </c>
      <c r="AN284" s="13">
        <f t="shared" si="475"/>
        <v>4.7586578085918207E-4</v>
      </c>
      <c r="AO284" s="13">
        <f t="shared" si="476"/>
        <v>3.2996651868597541E-4</v>
      </c>
      <c r="AP284" s="13">
        <f t="shared" si="477"/>
        <v>1.5253307106492881E-4</v>
      </c>
      <c r="AQ284" s="13">
        <f t="shared" si="478"/>
        <v>5.288340585543055E-5</v>
      </c>
      <c r="AR284" s="13">
        <f t="shared" si="479"/>
        <v>4.6958029295936518E-3</v>
      </c>
      <c r="AS284" s="13">
        <f t="shared" si="480"/>
        <v>3.8590206328889976E-3</v>
      </c>
      <c r="AT284" s="13">
        <f t="shared" si="481"/>
        <v>1.585675598864162E-3</v>
      </c>
      <c r="AU284" s="13">
        <f t="shared" si="482"/>
        <v>4.3437050381888836E-4</v>
      </c>
      <c r="AV284" s="13">
        <f t="shared" si="483"/>
        <v>8.9241646300334182E-5</v>
      </c>
      <c r="AW284" s="13">
        <f t="shared" si="484"/>
        <v>4.6434945368831938E-7</v>
      </c>
      <c r="AX284" s="13">
        <f t="shared" si="485"/>
        <v>4.6998616051963985E-5</v>
      </c>
      <c r="AY284" s="13">
        <f t="shared" si="486"/>
        <v>6.5177915057163847E-5</v>
      </c>
      <c r="AZ284" s="13">
        <f t="shared" si="487"/>
        <v>4.5194528776144074E-5</v>
      </c>
      <c r="BA284" s="13">
        <f t="shared" si="488"/>
        <v>2.0891999276199765E-5</v>
      </c>
      <c r="BB284" s="13">
        <f t="shared" si="489"/>
        <v>7.2432821888463493E-6</v>
      </c>
      <c r="BC284" s="13">
        <f t="shared" si="490"/>
        <v>2.009003970319959E-6</v>
      </c>
      <c r="BD284" s="13">
        <f t="shared" si="491"/>
        <v>1.0853604856925945E-3</v>
      </c>
      <c r="BE284" s="13">
        <f t="shared" si="492"/>
        <v>8.9195150887062227E-4</v>
      </c>
      <c r="BF284" s="13">
        <f t="shared" si="493"/>
        <v>3.6650380434151452E-4</v>
      </c>
      <c r="BG284" s="13">
        <f t="shared" si="494"/>
        <v>1.0039786338226978E-4</v>
      </c>
      <c r="BH284" s="13">
        <f t="shared" si="495"/>
        <v>2.0626793335409222E-5</v>
      </c>
      <c r="BI284" s="13">
        <f t="shared" si="496"/>
        <v>3.39022834923652E-6</v>
      </c>
      <c r="BJ284" s="14">
        <f t="shared" si="497"/>
        <v>0.22230306517795614</v>
      </c>
      <c r="BK284" s="14">
        <f t="shared" si="498"/>
        <v>0.27564141666561737</v>
      </c>
      <c r="BL284" s="14">
        <f t="shared" si="499"/>
        <v>0.45267414082375906</v>
      </c>
      <c r="BM284" s="14">
        <f t="shared" si="500"/>
        <v>0.37897968807945115</v>
      </c>
      <c r="BN284" s="14">
        <f t="shared" si="501"/>
        <v>0.62040673347899677</v>
      </c>
    </row>
    <row r="285" spans="1:66" x14ac:dyDescent="0.25">
      <c r="A285" t="s">
        <v>175</v>
      </c>
      <c r="B285" t="s">
        <v>283</v>
      </c>
      <c r="C285" t="s">
        <v>176</v>
      </c>
      <c r="D285" s="11">
        <v>44321</v>
      </c>
      <c r="E285" s="10">
        <f>VLOOKUP(A285,home!$A$2:$E$405,3,FALSE)</f>
        <v>1.179</v>
      </c>
      <c r="F285" s="10">
        <f>VLOOKUP(B285,home!$B$2:$E$405,3,FALSE)</f>
        <v>0.68910000000000005</v>
      </c>
      <c r="G285" s="10">
        <f>VLOOKUP(C285,away!$B$2:$E$405,4,FALSE)</f>
        <v>1.1475</v>
      </c>
      <c r="H285" s="10">
        <f>VLOOKUP(A285,away!$A$2:$E$405,3,FALSE)</f>
        <v>1.048</v>
      </c>
      <c r="I285" s="10">
        <f>VLOOKUP(C285,away!$B$2:$E$405,3,FALSE)</f>
        <v>0.95420000000000005</v>
      </c>
      <c r="J285" s="10">
        <f>VLOOKUP(B285,home!$B$2:$E$405,4,FALSE)</f>
        <v>1.2524</v>
      </c>
      <c r="K285" s="12">
        <f t="shared" si="502"/>
        <v>0.93228511275000014</v>
      </c>
      <c r="L285" s="12">
        <f t="shared" si="503"/>
        <v>1.2524020038400001</v>
      </c>
      <c r="M285" s="13">
        <f t="shared" si="448"/>
        <v>0.11251293157728032</v>
      </c>
      <c r="N285" s="13">
        <f t="shared" si="449"/>
        <v>0.10489413110135783</v>
      </c>
      <c r="O285" s="13">
        <f t="shared" si="450"/>
        <v>0.14091142096529868</v>
      </c>
      <c r="P285" s="13">
        <f t="shared" si="451"/>
        <v>0.13136961998239621</v>
      </c>
      <c r="Q285" s="13">
        <f t="shared" si="452"/>
        <v>4.8895618420321328E-2</v>
      </c>
      <c r="R285" s="13">
        <f t="shared" si="453"/>
        <v>8.8238872990440947E-2</v>
      </c>
      <c r="S285" s="13">
        <f t="shared" si="454"/>
        <v>3.834665227451084E-2</v>
      </c>
      <c r="T285" s="13">
        <f t="shared" si="455"/>
        <v>6.1236970488606456E-2</v>
      </c>
      <c r="U285" s="13">
        <f t="shared" si="456"/>
        <v>8.226378765482617E-2</v>
      </c>
      <c r="V285" s="13">
        <f t="shared" si="457"/>
        <v>4.9748208853066418E-3</v>
      </c>
      <c r="W285" s="13">
        <f t="shared" si="458"/>
        <v>1.5194885710656756E-2</v>
      </c>
      <c r="X285" s="13">
        <f t="shared" si="459"/>
        <v>1.9030105312146304E-2</v>
      </c>
      <c r="Y285" s="13">
        <f t="shared" si="460"/>
        <v>1.1916671013109132E-2</v>
      </c>
      <c r="Z285" s="13">
        <f t="shared" si="461"/>
        <v>3.6836847116603851E-2</v>
      </c>
      <c r="AA285" s="13">
        <f t="shared" si="462"/>
        <v>3.4342444167457534E-2</v>
      </c>
      <c r="AB285" s="13">
        <f t="shared" si="463"/>
        <v>1.6008474716384363E-2</v>
      </c>
      <c r="AC285" s="13">
        <f t="shared" si="464"/>
        <v>3.6303623060337522E-4</v>
      </c>
      <c r="AD285" s="13">
        <f t="shared" si="465"/>
        <v>3.5414914344957492E-3</v>
      </c>
      <c r="AE285" s="13">
        <f t="shared" si="466"/>
        <v>4.4353709691446726E-3</v>
      </c>
      <c r="AF285" s="13">
        <f t="shared" si="467"/>
        <v>2.7774337447652757E-3</v>
      </c>
      <c r="AG285" s="13">
        <f t="shared" si="468"/>
        <v>1.1594878624922895E-3</v>
      </c>
      <c r="AH285" s="13">
        <f t="shared" si="469"/>
        <v>1.153363528599559E-2</v>
      </c>
      <c r="AI285" s="13">
        <f t="shared" si="470"/>
        <v>1.0752636473021777E-2</v>
      </c>
      <c r="AJ285" s="13">
        <f t="shared" si="471"/>
        <v>5.0122614533054353E-3</v>
      </c>
      <c r="AK285" s="13">
        <f t="shared" si="472"/>
        <v>1.5576189113757795E-3</v>
      </c>
      <c r="AL285" s="13">
        <f t="shared" si="473"/>
        <v>1.6955182301493741E-5</v>
      </c>
      <c r="AM285" s="13">
        <f t="shared" si="474"/>
        <v>6.6033594826240606E-4</v>
      </c>
      <c r="AN285" s="13">
        <f t="shared" si="475"/>
        <v>8.2700606481142394E-4</v>
      </c>
      <c r="AO285" s="13">
        <f t="shared" si="476"/>
        <v>5.1787202637883028E-4</v>
      </c>
      <c r="AP285" s="13">
        <f t="shared" si="477"/>
        <v>2.161946545231762E-4</v>
      </c>
      <c r="AQ285" s="13">
        <f t="shared" si="478"/>
        <v>6.7690654636080557E-5</v>
      </c>
      <c r="AR285" s="13">
        <f t="shared" si="479"/>
        <v>2.8889495887481223E-3</v>
      </c>
      <c r="AS285" s="13">
        <f t="shared" si="480"/>
        <v>2.6933246930751099E-3</v>
      </c>
      <c r="AT285" s="13">
        <f t="shared" si="481"/>
        <v>1.2554732575779438E-3</v>
      </c>
      <c r="AU285" s="13">
        <f t="shared" si="482"/>
        <v>3.9015300916522122E-4</v>
      </c>
      <c r="AV285" s="13">
        <f t="shared" si="483"/>
        <v>9.0933460534837511E-5</v>
      </c>
      <c r="AW285" s="13">
        <f t="shared" si="484"/>
        <v>5.4991107453022469E-7</v>
      </c>
      <c r="AX285" s="13">
        <f t="shared" si="485"/>
        <v>1.0260356232978254E-4</v>
      </c>
      <c r="AY285" s="13">
        <f t="shared" si="486"/>
        <v>1.2850090706294199E-4</v>
      </c>
      <c r="AZ285" s="13">
        <f t="shared" si="487"/>
        <v>8.0467396750443101E-5</v>
      </c>
      <c r="BA285" s="13">
        <f t="shared" si="488"/>
        <v>3.3592509644681098E-5</v>
      </c>
      <c r="BB285" s="13">
        <f t="shared" si="489"/>
        <v>1.0517831598253276E-5</v>
      </c>
      <c r="BC285" s="13">
        <f t="shared" si="490"/>
        <v>2.6345106739408156E-6</v>
      </c>
      <c r="BD285" s="13">
        <f t="shared" si="491"/>
        <v>6.0302104232348242E-4</v>
      </c>
      <c r="BE285" s="13">
        <f t="shared" si="492"/>
        <v>5.6218754043317035E-4</v>
      </c>
      <c r="BF285" s="13">
        <f t="shared" si="493"/>
        <v>2.6205953725969168E-4</v>
      </c>
      <c r="BG285" s="13">
        <f t="shared" si="494"/>
        <v>8.14380684137882E-5</v>
      </c>
      <c r="BH285" s="13">
        <f t="shared" si="495"/>
        <v>1.8980874698322685E-5</v>
      </c>
      <c r="BI285" s="13">
        <f t="shared" si="496"/>
        <v>3.5391173816438793E-6</v>
      </c>
      <c r="BJ285" s="14">
        <f t="shared" si="497"/>
        <v>0.27572958212376775</v>
      </c>
      <c r="BK285" s="14">
        <f t="shared" si="498"/>
        <v>0.28771251703946182</v>
      </c>
      <c r="BL285" s="14">
        <f t="shared" si="499"/>
        <v>0.39947121280771769</v>
      </c>
      <c r="BM285" s="14">
        <f t="shared" si="500"/>
        <v>0.37279961305446735</v>
      </c>
      <c r="BN285" s="14">
        <f t="shared" si="501"/>
        <v>0.62682259503709536</v>
      </c>
    </row>
    <row r="286" spans="1:66" x14ac:dyDescent="0.25">
      <c r="A286" t="s">
        <v>32</v>
      </c>
      <c r="B286" t="s">
        <v>208</v>
      </c>
      <c r="C286" t="s">
        <v>207</v>
      </c>
      <c r="D286" s="11">
        <v>44321</v>
      </c>
      <c r="E286" s="10">
        <f>VLOOKUP(A286,home!$A$2:$E$405,3,FALSE)</f>
        <v>1.2278</v>
      </c>
      <c r="F286" s="10">
        <f>VLOOKUP(B286,home!$B$2:$E$405,3,FALSE)</f>
        <v>1.2726</v>
      </c>
      <c r="G286" s="10">
        <f>VLOOKUP(C286,away!$B$2:$E$405,4,FALSE)</f>
        <v>1.0181</v>
      </c>
      <c r="H286" s="10">
        <f>VLOOKUP(A286,away!$A$2:$E$405,3,FALSE)</f>
        <v>1.1316999999999999</v>
      </c>
      <c r="I286" s="10">
        <f>VLOOKUP(C286,away!$B$2:$E$405,3,FALSE)</f>
        <v>0.7732</v>
      </c>
      <c r="J286" s="10">
        <f>VLOOKUP(B286,home!$B$2:$E$405,4,FALSE)</f>
        <v>0.7732</v>
      </c>
      <c r="K286" s="12">
        <f t="shared" si="502"/>
        <v>1.590779498868</v>
      </c>
      <c r="L286" s="12">
        <f t="shared" si="503"/>
        <v>0.67657353620799998</v>
      </c>
      <c r="M286" s="13">
        <f t="shared" si="448"/>
        <v>0.10358600604398066</v>
      </c>
      <c r="N286" s="13">
        <f t="shared" si="449"/>
        <v>0.16478249478438114</v>
      </c>
      <c r="O286" s="13">
        <f t="shared" si="450"/>
        <v>7.0083550410839246E-2</v>
      </c>
      <c r="P286" s="13">
        <f t="shared" si="451"/>
        <v>0.11148747520144506</v>
      </c>
      <c r="Q286" s="13">
        <f t="shared" si="452"/>
        <v>0.13106630723765836</v>
      </c>
      <c r="R286" s="13">
        <f t="shared" si="453"/>
        <v>2.3708337765736567E-2</v>
      </c>
      <c r="S286" s="13">
        <f t="shared" si="454"/>
        <v>2.9997915745287828E-2</v>
      </c>
      <c r="T286" s="13">
        <f t="shared" si="455"/>
        <v>8.8675994965506683E-2</v>
      </c>
      <c r="U286" s="13">
        <f t="shared" si="456"/>
        <v>3.7714737669971694E-2</v>
      </c>
      <c r="V286" s="13">
        <f t="shared" si="457"/>
        <v>3.5873484540071194E-3</v>
      </c>
      <c r="W286" s="13">
        <f t="shared" si="458"/>
        <v>6.9499198182000482E-2</v>
      </c>
      <c r="X286" s="13">
        <f t="shared" si="459"/>
        <v>4.7021318277616658E-2</v>
      </c>
      <c r="Y286" s="13">
        <f t="shared" si="460"/>
        <v>1.5906689792124482E-2</v>
      </c>
      <c r="Z286" s="13">
        <f t="shared" si="461"/>
        <v>5.3468113065926878E-3</v>
      </c>
      <c r="AA286" s="13">
        <f t="shared" si="462"/>
        <v>8.5055978108432729E-3</v>
      </c>
      <c r="AB286" s="13">
        <f t="shared" si="463"/>
        <v>6.7652653115530103E-3</v>
      </c>
      <c r="AC286" s="13">
        <f t="shared" si="464"/>
        <v>2.4131180762199941E-4</v>
      </c>
      <c r="AD286" s="13">
        <f t="shared" si="465"/>
        <v>2.7639474913922654E-2</v>
      </c>
      <c r="AE286" s="13">
        <f t="shared" si="466"/>
        <v>1.8700137281444953E-2</v>
      </c>
      <c r="AF286" s="13">
        <f t="shared" si="467"/>
        <v>6.3260090040411334E-3</v>
      </c>
      <c r="AG286" s="13">
        <f t="shared" si="468"/>
        <v>1.4266700939825861E-3</v>
      </c>
      <c r="AH286" s="13">
        <f t="shared" si="469"/>
        <v>9.0437775828458263E-4</v>
      </c>
      <c r="AI286" s="13">
        <f t="shared" si="470"/>
        <v>1.4386655971113135E-3</v>
      </c>
      <c r="AJ286" s="13">
        <f t="shared" si="471"/>
        <v>1.1442998688056837E-3</v>
      </c>
      <c r="AK286" s="13">
        <f t="shared" si="472"/>
        <v>6.0677625728447438E-4</v>
      </c>
      <c r="AL286" s="13">
        <f t="shared" si="473"/>
        <v>1.0388756240548923E-5</v>
      </c>
      <c r="AM286" s="13">
        <f t="shared" si="474"/>
        <v>8.7936620105089104E-3</v>
      </c>
      <c r="AN286" s="13">
        <f t="shared" si="475"/>
        <v>5.949559002667964E-3</v>
      </c>
      <c r="AO286" s="13">
        <f t="shared" si="476"/>
        <v>2.0126570866566026E-3</v>
      </c>
      <c r="AP286" s="13">
        <f t="shared" si="477"/>
        <v>4.539035074311163E-4</v>
      </c>
      <c r="AQ286" s="13">
        <f t="shared" si="478"/>
        <v>7.6774775279971115E-5</v>
      </c>
      <c r="AR286" s="13">
        <f t="shared" si="479"/>
        <v>1.2237561159809281E-4</v>
      </c>
      <c r="AS286" s="13">
        <f t="shared" si="480"/>
        <v>1.946726140916791E-4</v>
      </c>
      <c r="AT286" s="13">
        <f t="shared" si="481"/>
        <v>1.5484060174404243E-4</v>
      </c>
      <c r="AU286" s="13">
        <f t="shared" si="482"/>
        <v>8.210575161560244E-5</v>
      </c>
      <c r="AV286" s="13">
        <f t="shared" si="483"/>
        <v>3.2653036602312158E-5</v>
      </c>
      <c r="AW286" s="13">
        <f t="shared" si="484"/>
        <v>3.1058898353999949E-7</v>
      </c>
      <c r="AX286" s="13">
        <f t="shared" si="485"/>
        <v>2.3314628743819881E-3</v>
      </c>
      <c r="AY286" s="13">
        <f t="shared" si="486"/>
        <v>1.5774060814582897E-3</v>
      </c>
      <c r="AZ286" s="13">
        <f t="shared" si="487"/>
        <v>5.3361560528411968E-4</v>
      </c>
      <c r="BA286" s="13">
        <f t="shared" si="488"/>
        <v>1.2034339901428308E-4</v>
      </c>
      <c r="BB286" s="13">
        <f t="shared" si="489"/>
        <v>2.0355289757595953E-5</v>
      </c>
      <c r="BC286" s="13">
        <f t="shared" si="490"/>
        <v>2.7543700743670362E-6</v>
      </c>
      <c r="BD286" s="13">
        <f t="shared" si="491"/>
        <v>1.3799350047423059E-5</v>
      </c>
      <c r="BE286" s="13">
        <f t="shared" si="492"/>
        <v>2.1951723153143765E-5</v>
      </c>
      <c r="BF286" s="13">
        <f t="shared" si="493"/>
        <v>1.7460175578423557E-5</v>
      </c>
      <c r="BG286" s="13">
        <f t="shared" si="494"/>
        <v>9.258429785597304E-6</v>
      </c>
      <c r="BH286" s="13">
        <f t="shared" si="495"/>
        <v>3.6820300736592637E-6</v>
      </c>
      <c r="BI286" s="13">
        <f t="shared" si="496"/>
        <v>1.1714595910785182E-6</v>
      </c>
      <c r="BJ286" s="14">
        <f t="shared" si="497"/>
        <v>0.59291678853519425</v>
      </c>
      <c r="BK286" s="14">
        <f t="shared" si="498"/>
        <v>0.25048785209004149</v>
      </c>
      <c r="BL286" s="14">
        <f t="shared" si="499"/>
        <v>0.1515255792343109</v>
      </c>
      <c r="BM286" s="14">
        <f t="shared" si="500"/>
        <v>0.39398576422962361</v>
      </c>
      <c r="BN286" s="14">
        <f t="shared" si="501"/>
        <v>0.60471417144404105</v>
      </c>
    </row>
    <row r="287" spans="1:66" x14ac:dyDescent="0.25">
      <c r="A287" t="s">
        <v>32</v>
      </c>
      <c r="B287" t="s">
        <v>313</v>
      </c>
      <c r="C287" t="s">
        <v>312</v>
      </c>
      <c r="D287" s="11">
        <v>44321</v>
      </c>
      <c r="E287" s="10">
        <f>VLOOKUP(A287,home!$A$2:$E$405,3,FALSE)</f>
        <v>1.2278</v>
      </c>
      <c r="F287" s="10">
        <f>VLOOKUP(B287,home!$B$2:$E$405,3,FALSE)</f>
        <v>0.50900000000000001</v>
      </c>
      <c r="G287" s="10">
        <f>VLOOKUP(C287,away!$B$2:$E$405,4,FALSE)</f>
        <v>1.1198999999999999</v>
      </c>
      <c r="H287" s="10">
        <f>VLOOKUP(A287,away!$A$2:$E$405,3,FALSE)</f>
        <v>1.1316999999999999</v>
      </c>
      <c r="I287" s="10">
        <f>VLOOKUP(C287,away!$B$2:$E$405,3,FALSE)</f>
        <v>0.99409999999999998</v>
      </c>
      <c r="J287" s="10">
        <f>VLOOKUP(B287,home!$B$2:$E$405,4,FALSE)</f>
        <v>1.1597999999999999</v>
      </c>
      <c r="K287" s="12">
        <f t="shared" si="502"/>
        <v>0.6998817289799999</v>
      </c>
      <c r="L287" s="12">
        <f t="shared" si="503"/>
        <v>1.3048016406059997</v>
      </c>
      <c r="M287" s="13">
        <f t="shared" si="448"/>
        <v>0.13470293999156563</v>
      </c>
      <c r="N287" s="13">
        <f t="shared" si="449"/>
        <v>9.4276126539986113E-2</v>
      </c>
      <c r="O287" s="13">
        <f t="shared" si="450"/>
        <v>0.17576061709544638</v>
      </c>
      <c r="P287" s="13">
        <f t="shared" si="451"/>
        <v>0.12301164457935271</v>
      </c>
      <c r="Q287" s="13">
        <f t="shared" si="452"/>
        <v>3.2991069222171369E-2</v>
      </c>
      <c r="R287" s="13">
        <f t="shared" si="453"/>
        <v>0.11466637077003067</v>
      </c>
      <c r="S287" s="13">
        <f t="shared" si="454"/>
        <v>2.8083768444594589E-2</v>
      </c>
      <c r="T287" s="13">
        <f t="shared" si="455"/>
        <v>4.3046801246435305E-2</v>
      </c>
      <c r="U287" s="13">
        <f t="shared" si="456"/>
        <v>8.0252897830390774E-2</v>
      </c>
      <c r="V287" s="13">
        <f t="shared" si="457"/>
        <v>2.8495876783648042E-3</v>
      </c>
      <c r="W287" s="13">
        <f t="shared" si="458"/>
        <v>7.6966155227040549E-3</v>
      </c>
      <c r="X287" s="13">
        <f t="shared" si="459"/>
        <v>1.0042556561137854E-2</v>
      </c>
      <c r="Y287" s="13">
        <f t="shared" si="460"/>
        <v>6.5517721384256095E-3</v>
      </c>
      <c r="Z287" s="13">
        <f t="shared" si="461"/>
        <v>4.9872289567690617E-2</v>
      </c>
      <c r="AA287" s="13">
        <f t="shared" si="462"/>
        <v>3.4904704250826514E-2</v>
      </c>
      <c r="AB287" s="13">
        <f t="shared" si="463"/>
        <v>1.2214582380302007E-2</v>
      </c>
      <c r="AC287" s="13">
        <f t="shared" si="464"/>
        <v>1.626414328404146E-4</v>
      </c>
      <c r="AD287" s="13">
        <f t="shared" si="465"/>
        <v>1.3466801448311042E-3</v>
      </c>
      <c r="AE287" s="13">
        <f t="shared" si="466"/>
        <v>1.75715046234715E-3</v>
      </c>
      <c r="AF287" s="13">
        <f t="shared" si="467"/>
        <v>1.1463664030310762E-3</v>
      </c>
      <c r="AG287" s="13">
        <f t="shared" si="468"/>
        <v>4.9859358780351558E-4</v>
      </c>
      <c r="AH287" s="13">
        <f t="shared" si="469"/>
        <v>1.6268361312175041E-2</v>
      </c>
      <c r="AI287" s="13">
        <f t="shared" si="470"/>
        <v>1.1385928842836407E-2</v>
      </c>
      <c r="AJ287" s="13">
        <f t="shared" si="471"/>
        <v>3.984401782283797E-3</v>
      </c>
      <c r="AK287" s="13">
        <f t="shared" si="472"/>
        <v>9.2953666944525922E-4</v>
      </c>
      <c r="AL287" s="13">
        <f t="shared" si="473"/>
        <v>5.9410106807452011E-6</v>
      </c>
      <c r="AM287" s="13">
        <f t="shared" si="474"/>
        <v>1.8850336562948605E-4</v>
      </c>
      <c r="AN287" s="13">
        <f t="shared" si="475"/>
        <v>2.4595950073310599E-4</v>
      </c>
      <c r="AO287" s="13">
        <f t="shared" si="476"/>
        <v>1.6046418003959467E-4</v>
      </c>
      <c r="AP287" s="13">
        <f t="shared" si="477"/>
        <v>6.9791308458053191E-5</v>
      </c>
      <c r="AQ287" s="13">
        <f t="shared" si="478"/>
        <v>2.2765953444026787E-5</v>
      </c>
      <c r="AR287" s="13">
        <f t="shared" si="479"/>
        <v>4.2453969060194403E-3</v>
      </c>
      <c r="AS287" s="13">
        <f t="shared" si="480"/>
        <v>2.9712757267912272E-3</v>
      </c>
      <c r="AT287" s="13">
        <f t="shared" si="481"/>
        <v>1.0397707964714749E-3</v>
      </c>
      <c r="AU287" s="13">
        <f t="shared" si="482"/>
        <v>2.4257219425912255E-4</v>
      </c>
      <c r="AV287" s="13">
        <f t="shared" si="483"/>
        <v>4.2442961680136753E-5</v>
      </c>
      <c r="AW287" s="13">
        <f t="shared" si="484"/>
        <v>1.5070476444680677E-7</v>
      </c>
      <c r="AX287" s="13">
        <f t="shared" si="485"/>
        <v>2.1988343575885631E-5</v>
      </c>
      <c r="AY287" s="13">
        <f t="shared" si="486"/>
        <v>2.8690426772023965E-5</v>
      </c>
      <c r="AZ287" s="13">
        <f t="shared" si="487"/>
        <v>1.8717657960911581E-5</v>
      </c>
      <c r="BA287" s="13">
        <f t="shared" si="488"/>
        <v>8.1409436052331263E-6</v>
      </c>
      <c r="BB287" s="13">
        <f t="shared" si="489"/>
        <v>2.6555791430472753E-6</v>
      </c>
      <c r="BC287" s="13">
        <f t="shared" si="490"/>
        <v>6.9300080452143288E-7</v>
      </c>
      <c r="BD287" s="13">
        <f t="shared" si="491"/>
        <v>9.2323347466629724E-4</v>
      </c>
      <c r="BE287" s="13">
        <f t="shared" si="492"/>
        <v>6.4615424050166092E-4</v>
      </c>
      <c r="BF287" s="13">
        <f t="shared" si="493"/>
        <v>2.2611577351503058E-4</v>
      </c>
      <c r="BG287" s="13">
        <f t="shared" si="494"/>
        <v>5.2751432839116569E-5</v>
      </c>
      <c r="BH287" s="13">
        <f t="shared" si="495"/>
        <v>9.2299410054033079E-6</v>
      </c>
      <c r="BI287" s="13">
        <f t="shared" si="496"/>
        <v>1.2919734138490136E-6</v>
      </c>
      <c r="BJ287" s="14">
        <f t="shared" si="497"/>
        <v>0.20012210208903908</v>
      </c>
      <c r="BK287" s="14">
        <f t="shared" si="498"/>
        <v>0.28884521356417087</v>
      </c>
      <c r="BL287" s="14">
        <f t="shared" si="499"/>
        <v>0.4607676363548997</v>
      </c>
      <c r="BM287" s="14">
        <f t="shared" si="500"/>
        <v>0.32416993365523972</v>
      </c>
      <c r="BN287" s="14">
        <f t="shared" si="501"/>
        <v>0.67540876819855278</v>
      </c>
    </row>
    <row r="288" spans="1:66" x14ac:dyDescent="0.25">
      <c r="A288" t="s">
        <v>32</v>
      </c>
      <c r="B288" t="s">
        <v>34</v>
      </c>
      <c r="C288" t="s">
        <v>33</v>
      </c>
      <c r="D288" s="11">
        <v>44321</v>
      </c>
      <c r="E288" s="10">
        <f>VLOOKUP(A288,home!$A$2:$E$405,3,FALSE)</f>
        <v>1.2278</v>
      </c>
      <c r="F288" s="10">
        <f>VLOOKUP(B288,home!$B$2:$E$405,3,FALSE)</f>
        <v>0.61080000000000001</v>
      </c>
      <c r="G288" s="10">
        <f>VLOOKUP(C288,away!$B$2:$E$405,4,FALSE)</f>
        <v>0.3054</v>
      </c>
      <c r="H288" s="10">
        <f>VLOOKUP(A288,away!$A$2:$E$405,3,FALSE)</f>
        <v>1.1316999999999999</v>
      </c>
      <c r="I288" s="10">
        <f>VLOOKUP(C288,away!$B$2:$E$405,3,FALSE)</f>
        <v>1.5463</v>
      </c>
      <c r="J288" s="10">
        <f>VLOOKUP(B288,home!$B$2:$E$405,4,FALSE)</f>
        <v>0.82840000000000003</v>
      </c>
      <c r="K288" s="12">
        <f t="shared" si="502"/>
        <v>0.22903174929600001</v>
      </c>
      <c r="L288" s="12">
        <f t="shared" si="503"/>
        <v>1.4496566829639999</v>
      </c>
      <c r="M288" s="13">
        <f t="shared" si="448"/>
        <v>0.18661857850524652</v>
      </c>
      <c r="N288" s="13">
        <f t="shared" si="449"/>
        <v>4.2741579486189507E-2</v>
      </c>
      <c r="O288" s="13">
        <f t="shared" si="450"/>
        <v>0.27053286949537242</v>
      </c>
      <c r="P288" s="13">
        <f t="shared" si="451"/>
        <v>6.1960616342591611E-2</v>
      </c>
      <c r="Q288" s="13">
        <f t="shared" si="452"/>
        <v>4.8945893586980057E-3</v>
      </c>
      <c r="R288" s="13">
        <f t="shared" si="453"/>
        <v>0.1960898911126972</v>
      </c>
      <c r="S288" s="13">
        <f t="shared" si="454"/>
        <v>5.1430007777145048E-3</v>
      </c>
      <c r="T288" s="13">
        <f t="shared" si="455"/>
        <v>7.0954741742010408E-3</v>
      </c>
      <c r="U288" s="13">
        <f t="shared" si="456"/>
        <v>4.4910810780803195E-2</v>
      </c>
      <c r="V288" s="13">
        <f t="shared" si="457"/>
        <v>1.8972953079544443E-4</v>
      </c>
      <c r="W288" s="13">
        <f t="shared" si="458"/>
        <v>3.7367212096939723E-4</v>
      </c>
      <c r="X288" s="13">
        <f t="shared" si="459"/>
        <v>5.4169628740061886E-4</v>
      </c>
      <c r="Y288" s="13">
        <f t="shared" si="460"/>
        <v>3.9263682158354742E-4</v>
      </c>
      <c r="Z288" s="13">
        <f t="shared" si="461"/>
        <v>9.4754340371068183E-2</v>
      </c>
      <c r="AA288" s="13">
        <f t="shared" si="462"/>
        <v>2.1701752328574339E-2</v>
      </c>
      <c r="AB288" s="13">
        <f t="shared" si="463"/>
        <v>2.4851951493009609E-3</v>
      </c>
      <c r="AC288" s="13">
        <f t="shared" si="464"/>
        <v>3.9370941657565053E-6</v>
      </c>
      <c r="AD288" s="13">
        <f t="shared" si="465"/>
        <v>2.1395694882191885E-5</v>
      </c>
      <c r="AE288" s="13">
        <f t="shared" si="466"/>
        <v>3.1016412072628111E-5</v>
      </c>
      <c r="AF288" s="13">
        <f t="shared" si="467"/>
        <v>2.248157452132532E-5</v>
      </c>
      <c r="AG288" s="13">
        <f t="shared" si="468"/>
        <v>1.086352158279748E-5</v>
      </c>
      <c r="AH288" s="13">
        <f t="shared" si="469"/>
        <v>3.4340315689691141E-2</v>
      </c>
      <c r="AI288" s="13">
        <f t="shared" si="470"/>
        <v>7.865022573786835E-3</v>
      </c>
      <c r="AJ288" s="13">
        <f t="shared" si="471"/>
        <v>9.0066993916346346E-4</v>
      </c>
      <c r="AK288" s="13">
        <f t="shared" si="472"/>
        <v>6.8760670568310026E-5</v>
      </c>
      <c r="AL288" s="13">
        <f t="shared" si="473"/>
        <v>5.2287351680205043E-8</v>
      </c>
      <c r="AM288" s="13">
        <f t="shared" si="474"/>
        <v>9.8005868525437638E-7</v>
      </c>
      <c r="AN288" s="13">
        <f t="shared" si="475"/>
        <v>1.420748622775918E-6</v>
      </c>
      <c r="AO288" s="13">
        <f t="shared" si="476"/>
        <v>1.0297988679095045E-6</v>
      </c>
      <c r="AP288" s="13">
        <f t="shared" si="477"/>
        <v>4.976182703245916E-7</v>
      </c>
      <c r="AQ288" s="13">
        <f t="shared" si="478"/>
        <v>1.8034391278525763E-7</v>
      </c>
      <c r="AR288" s="13">
        <f t="shared" si="479"/>
        <v>9.9563336269308418E-3</v>
      </c>
      <c r="AS288" s="13">
        <f t="shared" si="480"/>
        <v>2.2803165071505586E-3</v>
      </c>
      <c r="AT288" s="13">
        <f t="shared" si="481"/>
        <v>2.6113243929061855E-4</v>
      </c>
      <c r="AU288" s="13">
        <f t="shared" si="482"/>
        <v>1.9935873122887309E-5</v>
      </c>
      <c r="AV288" s="13">
        <f t="shared" si="483"/>
        <v>1.1414869737694971E-6</v>
      </c>
      <c r="AW288" s="13">
        <f t="shared" si="484"/>
        <v>4.8223085750874789E-10</v>
      </c>
      <c r="AX288" s="13">
        <f t="shared" si="485"/>
        <v>3.7410759182757962E-8</v>
      </c>
      <c r="AY288" s="13">
        <f t="shared" si="486"/>
        <v>5.4232757064041903E-8</v>
      </c>
      <c r="AZ288" s="13">
        <f t="shared" si="487"/>
        <v>3.9309439356725718E-8</v>
      </c>
      <c r="BA288" s="13">
        <f t="shared" si="488"/>
        <v>1.8995063822348507E-8</v>
      </c>
      <c r="BB288" s="13">
        <f t="shared" si="489"/>
        <v>6.8840803033488049E-9</v>
      </c>
      <c r="BC288" s="13">
        <f t="shared" si="490"/>
        <v>1.9959106035620847E-9</v>
      </c>
      <c r="BD288" s="13">
        <f t="shared" si="491"/>
        <v>2.405544263349916E-3</v>
      </c>
      <c r="BE288" s="13">
        <f t="shared" si="492"/>
        <v>5.5094601064398891E-4</v>
      </c>
      <c r="BF288" s="13">
        <f t="shared" si="493"/>
        <v>6.3092064292722701E-5</v>
      </c>
      <c r="BG288" s="13">
        <f t="shared" si="494"/>
        <v>4.8166952838859964E-6</v>
      </c>
      <c r="BH288" s="13">
        <f t="shared" si="495"/>
        <v>2.7579403667355063E-7</v>
      </c>
      <c r="BI288" s="13">
        <f t="shared" si="496"/>
        <v>1.2633118132949697E-8</v>
      </c>
      <c r="BJ288" s="14">
        <f t="shared" si="497"/>
        <v>5.6129672848470445E-2</v>
      </c>
      <c r="BK288" s="14">
        <f t="shared" si="498"/>
        <v>0.25391596877062256</v>
      </c>
      <c r="BL288" s="14">
        <f t="shared" si="499"/>
        <v>0.59443883513415163</v>
      </c>
      <c r="BM288" s="14">
        <f t="shared" si="500"/>
        <v>0.23640063907299158</v>
      </c>
      <c r="BN288" s="14">
        <f t="shared" si="501"/>
        <v>0.76283812430079534</v>
      </c>
    </row>
    <row r="289" spans="1:66" x14ac:dyDescent="0.25">
      <c r="A289" t="s">
        <v>13</v>
      </c>
      <c r="B289" t="s">
        <v>54</v>
      </c>
      <c r="C289" t="s">
        <v>249</v>
      </c>
      <c r="D289" s="11">
        <v>44352</v>
      </c>
      <c r="E289" s="10">
        <f>VLOOKUP(A289,home!$A$2:$E$405,3,FALSE)</f>
        <v>1.5819000000000001</v>
      </c>
      <c r="F289" s="10">
        <f>VLOOKUP(B289,home!$B$2:$E$405,3,FALSE)</f>
        <v>0.71120000000000005</v>
      </c>
      <c r="G289" s="10">
        <f>VLOOKUP(C289,away!$B$2:$E$405,4,FALSE)</f>
        <v>0.86919999999999997</v>
      </c>
      <c r="H289" s="10">
        <f>VLOOKUP(A289,away!$A$2:$E$405,3,FALSE)</f>
        <v>1.2997000000000001</v>
      </c>
      <c r="I289" s="10">
        <f>VLOOKUP(C289,away!$B$2:$E$405,3,FALSE)</f>
        <v>0.67320000000000002</v>
      </c>
      <c r="J289" s="10">
        <f>VLOOKUP(B289,home!$B$2:$E$405,4,FALSE)</f>
        <v>1.2503</v>
      </c>
      <c r="K289" s="12">
        <f t="shared" si="502"/>
        <v>0.9778910957760002</v>
      </c>
      <c r="L289" s="12">
        <f t="shared" si="503"/>
        <v>1.0939600374120002</v>
      </c>
      <c r="M289" s="13">
        <f t="shared" si="448"/>
        <v>0.12595241108336303</v>
      </c>
      <c r="N289" s="13">
        <f t="shared" si="449"/>
        <v>0.1231677412899391</v>
      </c>
      <c r="O289" s="13">
        <f t="shared" si="450"/>
        <v>0.13778690434088744</v>
      </c>
      <c r="P289" s="13">
        <f t="shared" si="451"/>
        <v>0.13474058686949333</v>
      </c>
      <c r="Q289" s="13">
        <f t="shared" si="452"/>
        <v>6.0222318747136717E-2</v>
      </c>
      <c r="R289" s="13">
        <f t="shared" si="453"/>
        <v>7.5366683513820462E-2</v>
      </c>
      <c r="S289" s="13">
        <f t="shared" si="454"/>
        <v>3.6035486724266381E-2</v>
      </c>
      <c r="T289" s="13">
        <f t="shared" si="455"/>
        <v>6.5880810069655085E-2</v>
      </c>
      <c r="U289" s="13">
        <f t="shared" si="456"/>
        <v>7.3700408726332892E-2</v>
      </c>
      <c r="V289" s="13">
        <f t="shared" si="457"/>
        <v>4.2833132041186044E-3</v>
      </c>
      <c r="W289" s="13">
        <f t="shared" si="458"/>
        <v>1.9630289756603029E-2</v>
      </c>
      <c r="X289" s="13">
        <f t="shared" si="459"/>
        <v>2.1474752516541858E-2</v>
      </c>
      <c r="Y289" s="13">
        <f t="shared" si="460"/>
        <v>1.1746260533204787E-2</v>
      </c>
      <c r="Z289" s="13">
        <f t="shared" si="461"/>
        <v>2.7482713305465808E-2</v>
      </c>
      <c r="AA289" s="13">
        <f t="shared" si="462"/>
        <v>2.6875100629179617E-2</v>
      </c>
      <c r="AB289" s="13">
        <f t="shared" si="463"/>
        <v>1.3140460801679363E-2</v>
      </c>
      <c r="AC289" s="13">
        <f t="shared" si="464"/>
        <v>2.8638600975590211E-4</v>
      </c>
      <c r="AD289" s="13">
        <f t="shared" si="465"/>
        <v>4.7990713901212316E-3</v>
      </c>
      <c r="AE289" s="13">
        <f t="shared" si="466"/>
        <v>5.2499923174798829E-3</v>
      </c>
      <c r="AF289" s="13">
        <f t="shared" si="467"/>
        <v>2.8716408960215026E-3</v>
      </c>
      <c r="AG289" s="13">
        <f t="shared" si="468"/>
        <v>1.0471534606818378E-3</v>
      </c>
      <c r="AH289" s="13">
        <f t="shared" si="469"/>
        <v>7.51624751895766E-3</v>
      </c>
      <c r="AI289" s="13">
        <f t="shared" si="470"/>
        <v>7.3500715224371497E-3</v>
      </c>
      <c r="AJ289" s="13">
        <f t="shared" si="471"/>
        <v>3.5937847475540187E-3</v>
      </c>
      <c r="AK289" s="13">
        <f t="shared" si="472"/>
        <v>1.1714433682562253E-3</v>
      </c>
      <c r="AL289" s="13">
        <f t="shared" si="473"/>
        <v>1.2254729764619731E-5</v>
      </c>
      <c r="AM289" s="13">
        <f t="shared" si="474"/>
        <v>9.3859383607858109E-4</v>
      </c>
      <c r="AN289" s="13">
        <f t="shared" si="475"/>
        <v>1.0267841480311973E-3</v>
      </c>
      <c r="AO289" s="13">
        <f t="shared" si="476"/>
        <v>5.6163041249712871E-4</v>
      </c>
      <c r="AP289" s="13">
        <f t="shared" si="477"/>
        <v>2.048004090223587E-4</v>
      </c>
      <c r="AQ289" s="13">
        <f t="shared" si="478"/>
        <v>5.60108657790231E-5</v>
      </c>
      <c r="AR289" s="13">
        <f t="shared" si="479"/>
        <v>1.6444948834073555E-3</v>
      </c>
      <c r="AS289" s="13">
        <f t="shared" si="480"/>
        <v>1.6081369035332446E-3</v>
      </c>
      <c r="AT289" s="13">
        <f t="shared" si="481"/>
        <v>7.8629137937697422E-4</v>
      </c>
      <c r="AU289" s="13">
        <f t="shared" si="482"/>
        <v>2.5630244619272402E-4</v>
      </c>
      <c r="AV289" s="13">
        <f t="shared" si="483"/>
        <v>6.2658969989368038E-5</v>
      </c>
      <c r="AW289" s="13">
        <f t="shared" si="484"/>
        <v>3.6416079388178106E-7</v>
      </c>
      <c r="AX289" s="13">
        <f t="shared" si="485"/>
        <v>1.5297375914191379E-4</v>
      </c>
      <c r="AY289" s="13">
        <f t="shared" si="486"/>
        <v>1.6734717927394233E-4</v>
      </c>
      <c r="AZ289" s="13">
        <f t="shared" si="487"/>
        <v>9.153556324965732E-5</v>
      </c>
      <c r="BA289" s="13">
        <f t="shared" si="488"/>
        <v>3.337874939904122E-5</v>
      </c>
      <c r="BB289" s="13">
        <f t="shared" si="489"/>
        <v>9.1287544853352257E-6</v>
      </c>
      <c r="BC289" s="13">
        <f t="shared" si="490"/>
        <v>1.997298519660458E-6</v>
      </c>
      <c r="BD289" s="13">
        <f t="shared" si="491"/>
        <v>2.9983528069602548E-4</v>
      </c>
      <c r="BE289" s="13">
        <f t="shared" si="492"/>
        <v>2.9320625119214099E-4</v>
      </c>
      <c r="BF289" s="13">
        <f t="shared" si="493"/>
        <v>1.4336189113332794E-4</v>
      </c>
      <c r="BG289" s="13">
        <f t="shared" si="494"/>
        <v>4.6730772270963238E-5</v>
      </c>
      <c r="BH289" s="13">
        <f t="shared" si="495"/>
        <v>1.142440152562774E-5</v>
      </c>
      <c r="BI289" s="13">
        <f t="shared" si="496"/>
        <v>2.2343641052962246E-6</v>
      </c>
      <c r="BJ289" s="14">
        <f t="shared" si="497"/>
        <v>0.31933421195286282</v>
      </c>
      <c r="BK289" s="14">
        <f t="shared" si="498"/>
        <v>0.30147778580003587</v>
      </c>
      <c r="BL289" s="14">
        <f t="shared" si="499"/>
        <v>0.3516557827125279</v>
      </c>
      <c r="BM289" s="14">
        <f t="shared" si="500"/>
        <v>0.34254686490777231</v>
      </c>
      <c r="BN289" s="14">
        <f t="shared" si="501"/>
        <v>0.65723664584464003</v>
      </c>
    </row>
    <row r="290" spans="1:66" x14ac:dyDescent="0.25">
      <c r="A290" t="s">
        <v>32</v>
      </c>
      <c r="B290" t="s">
        <v>331</v>
      </c>
      <c r="C290" t="s">
        <v>330</v>
      </c>
      <c r="D290" s="11">
        <v>44352</v>
      </c>
      <c r="E290" s="10">
        <f>VLOOKUP(A290,home!$A$2:$E$405,3,FALSE)</f>
        <v>1.2278</v>
      </c>
      <c r="F290" s="10">
        <f>VLOOKUP(B290,home!$B$2:$E$405,3,FALSE)</f>
        <v>0.76359999999999995</v>
      </c>
      <c r="G290" s="10">
        <f>VLOOKUP(C290,away!$B$2:$E$405,4,FALSE)</f>
        <v>1.1708000000000001</v>
      </c>
      <c r="H290" s="10">
        <f>VLOOKUP(A290,away!$A$2:$E$405,3,FALSE)</f>
        <v>1.1316999999999999</v>
      </c>
      <c r="I290" s="10">
        <f>VLOOKUP(C290,away!$B$2:$E$405,3,FALSE)</f>
        <v>0.7732</v>
      </c>
      <c r="J290" s="10">
        <f>VLOOKUP(B290,home!$B$2:$E$405,4,FALSE)</f>
        <v>0.88360000000000005</v>
      </c>
      <c r="K290" s="12">
        <f t="shared" si="502"/>
        <v>1.097681292064</v>
      </c>
      <c r="L290" s="12">
        <f t="shared" si="503"/>
        <v>0.77317689678400003</v>
      </c>
      <c r="M290" s="13">
        <f t="shared" si="448"/>
        <v>0.15399145134623804</v>
      </c>
      <c r="N290" s="13">
        <f t="shared" si="449"/>
        <v>0.16903353528054915</v>
      </c>
      <c r="O290" s="13">
        <f t="shared" si="450"/>
        <v>0.11906263248314863</v>
      </c>
      <c r="P290" s="13">
        <f t="shared" si="451"/>
        <v>0.13069282426064377</v>
      </c>
      <c r="Q290" s="13">
        <f t="shared" si="452"/>
        <v>9.2772474704449451E-2</v>
      </c>
      <c r="R290" s="13">
        <f t="shared" si="453"/>
        <v>4.6028238353127374E-2</v>
      </c>
      <c r="S290" s="13">
        <f t="shared" si="454"/>
        <v>2.7729809291197369E-2</v>
      </c>
      <c r="T290" s="13">
        <f t="shared" si="455"/>
        <v>7.1729534098958367E-2</v>
      </c>
      <c r="U290" s="13">
        <f t="shared" si="456"/>
        <v>5.0524336146890614E-2</v>
      </c>
      <c r="V290" s="13">
        <f t="shared" si="457"/>
        <v>2.6149266085103368E-3</v>
      </c>
      <c r="W290" s="13">
        <f t="shared" si="458"/>
        <v>3.3944869967184946E-2</v>
      </c>
      <c r="X290" s="13">
        <f t="shared" si="459"/>
        <v>2.6245389222964453E-2</v>
      </c>
      <c r="Y290" s="13">
        <f t="shared" si="460"/>
        <v>1.0146164297149948E-2</v>
      </c>
      <c r="Z290" s="13">
        <f t="shared" si="461"/>
        <v>1.1862656831435104E-2</v>
      </c>
      <c r="AA290" s="13">
        <f t="shared" si="462"/>
        <v>1.302141647804152E-2</v>
      </c>
      <c r="AB290" s="13">
        <f t="shared" si="463"/>
        <v>7.1466826320600377E-3</v>
      </c>
      <c r="AC290" s="13">
        <f t="shared" si="464"/>
        <v>1.3870580993004245E-4</v>
      </c>
      <c r="AD290" s="13">
        <f t="shared" si="465"/>
        <v>9.3151621811310113E-3</v>
      </c>
      <c r="AE290" s="13">
        <f t="shared" si="466"/>
        <v>7.2022681882465515E-3</v>
      </c>
      <c r="AF290" s="13">
        <f t="shared" si="467"/>
        <v>2.7843136837972953E-3</v>
      </c>
      <c r="AG290" s="13">
        <f t="shared" si="468"/>
        <v>7.1758900457054016E-4</v>
      </c>
      <c r="AH290" s="13">
        <f t="shared" si="469"/>
        <v>2.2929830491356276E-3</v>
      </c>
      <c r="AI290" s="13">
        <f t="shared" si="470"/>
        <v>2.5169645960560461E-3</v>
      </c>
      <c r="AJ290" s="13">
        <f t="shared" si="471"/>
        <v>1.3814124749390723E-3</v>
      </c>
      <c r="AK290" s="13">
        <f t="shared" si="472"/>
        <v>5.0545021012148288E-4</v>
      </c>
      <c r="AL290" s="13">
        <f t="shared" si="473"/>
        <v>4.7087949058570035E-6</v>
      </c>
      <c r="AM290" s="13">
        <f t="shared" si="474"/>
        <v>2.0450158517539199E-3</v>
      </c>
      <c r="AN290" s="13">
        <f t="shared" si="475"/>
        <v>1.5811590101331842E-3</v>
      </c>
      <c r="AO290" s="13">
        <f t="shared" si="476"/>
        <v>6.112578083884183E-4</v>
      </c>
      <c r="AP290" s="13">
        <f t="shared" si="477"/>
        <v>1.5753680514158204E-4</v>
      </c>
      <c r="AQ290" s="13">
        <f t="shared" si="478"/>
        <v>3.0450954532158523E-5</v>
      </c>
      <c r="AR290" s="13">
        <f t="shared" si="479"/>
        <v>3.5457630366179992E-4</v>
      </c>
      <c r="AS290" s="13">
        <f t="shared" si="480"/>
        <v>3.8921177513876175E-4</v>
      </c>
      <c r="AT290" s="13">
        <f t="shared" si="481"/>
        <v>2.136152421104195E-4</v>
      </c>
      <c r="AU290" s="13">
        <f t="shared" si="482"/>
        <v>7.8160484988109823E-5</v>
      </c>
      <c r="AV290" s="13">
        <f t="shared" si="483"/>
        <v>2.1448825537524319E-5</v>
      </c>
      <c r="AW290" s="13">
        <f t="shared" si="484"/>
        <v>1.1101007731463298E-7</v>
      </c>
      <c r="AX290" s="13">
        <f t="shared" si="485"/>
        <v>3.741292737407672E-4</v>
      </c>
      <c r="AY290" s="13">
        <f t="shared" si="486"/>
        <v>2.8926811086693799E-4</v>
      </c>
      <c r="AZ290" s="13">
        <f t="shared" si="487"/>
        <v>1.118277101493346E-4</v>
      </c>
      <c r="BA290" s="13">
        <f t="shared" si="488"/>
        <v>2.8820867302574382E-5</v>
      </c>
      <c r="BB290" s="13">
        <f t="shared" si="489"/>
        <v>5.5709071859069779E-6</v>
      </c>
      <c r="BC290" s="13">
        <f t="shared" si="490"/>
        <v>8.6145934605424912E-7</v>
      </c>
      <c r="BD290" s="13">
        <f t="shared" si="491"/>
        <v>4.5691701023061927E-5</v>
      </c>
      <c r="BE290" s="13">
        <f t="shared" si="492"/>
        <v>5.0154925415596612E-5</v>
      </c>
      <c r="BF290" s="13">
        <f t="shared" si="493"/>
        <v>2.7527061666782818E-5</v>
      </c>
      <c r="BG290" s="13">
        <f t="shared" si="494"/>
        <v>1.0071980205706523E-5</v>
      </c>
      <c r="BH290" s="13">
        <f t="shared" si="495"/>
        <v>2.7639560614607422E-6</v>
      </c>
      <c r="BI290" s="13">
        <f t="shared" si="496"/>
        <v>6.0678857215047064E-7</v>
      </c>
      <c r="BJ290" s="14">
        <f t="shared" si="497"/>
        <v>0.4291271993875424</v>
      </c>
      <c r="BK290" s="14">
        <f t="shared" si="498"/>
        <v>0.31546169422229237</v>
      </c>
      <c r="BL290" s="14">
        <f t="shared" si="499"/>
        <v>0.24367394546790178</v>
      </c>
      <c r="BM290" s="14">
        <f t="shared" si="500"/>
        <v>0.28825518238022579</v>
      </c>
      <c r="BN290" s="14">
        <f t="shared" si="501"/>
        <v>0.71158115642815656</v>
      </c>
    </row>
    <row r="291" spans="1:66" x14ac:dyDescent="0.25">
      <c r="A291" t="s">
        <v>32</v>
      </c>
      <c r="B291" t="s">
        <v>36</v>
      </c>
      <c r="C291" t="s">
        <v>35</v>
      </c>
      <c r="D291" s="11">
        <v>44352</v>
      </c>
      <c r="E291" s="10">
        <f>VLOOKUP(A291,home!$A$2:$E$405,3,FALSE)</f>
        <v>1.2278</v>
      </c>
      <c r="F291" s="10">
        <f>VLOOKUP(B291,home!$B$2:$E$405,3,FALSE)</f>
        <v>1.3744000000000001</v>
      </c>
      <c r="G291" s="10">
        <f>VLOOKUP(C291,away!$B$2:$E$405,4,FALSE)</f>
        <v>0.7127</v>
      </c>
      <c r="H291" s="10">
        <f>VLOOKUP(A291,away!$A$2:$E$405,3,FALSE)</f>
        <v>1.1316999999999999</v>
      </c>
      <c r="I291" s="10">
        <f>VLOOKUP(C291,away!$B$2:$E$405,3,FALSE)</f>
        <v>1.712</v>
      </c>
      <c r="J291" s="10">
        <f>VLOOKUP(B291,home!$B$2:$E$405,4,FALSE)</f>
        <v>0.66269999999999996</v>
      </c>
      <c r="K291" s="12">
        <f t="shared" si="502"/>
        <v>1.2026729256640001</v>
      </c>
      <c r="L291" s="12">
        <f t="shared" si="503"/>
        <v>1.2839616340799997</v>
      </c>
      <c r="M291" s="13">
        <f t="shared" si="448"/>
        <v>8.3189465168412566E-2</v>
      </c>
      <c r="N291" s="13">
        <f t="shared" si="449"/>
        <v>0.10004971745851816</v>
      </c>
      <c r="O291" s="13">
        <f t="shared" si="450"/>
        <v>0.10681208163587622</v>
      </c>
      <c r="P291" s="13">
        <f t="shared" si="451"/>
        <v>0.12845999871728125</v>
      </c>
      <c r="Q291" s="13">
        <f t="shared" si="452"/>
        <v>6.0163543203846336E-2</v>
      </c>
      <c r="R291" s="13">
        <f t="shared" si="453"/>
        <v>6.8571307438342985E-2</v>
      </c>
      <c r="S291" s="13">
        <f t="shared" si="454"/>
        <v>4.9591529519502756E-2</v>
      </c>
      <c r="T291" s="13">
        <f t="shared" si="455"/>
        <v>7.7247681244053193E-2</v>
      </c>
      <c r="U291" s="13">
        <f t="shared" si="456"/>
        <v>8.2468854933477567E-2</v>
      </c>
      <c r="V291" s="13">
        <f t="shared" si="457"/>
        <v>8.5087267100555104E-3</v>
      </c>
      <c r="W291" s="13">
        <f t="shared" si="458"/>
        <v>2.4119021507760779E-2</v>
      </c>
      <c r="X291" s="13">
        <f t="shared" si="459"/>
        <v>3.0967898267515188E-2</v>
      </c>
      <c r="Y291" s="13">
        <f t="shared" si="460"/>
        <v>1.9880796631791001E-2</v>
      </c>
      <c r="Z291" s="13">
        <f t="shared" si="461"/>
        <v>2.9347642649845643E-2</v>
      </c>
      <c r="AA291" s="13">
        <f t="shared" si="462"/>
        <v>3.5295615247031446E-2</v>
      </c>
      <c r="AB291" s="13">
        <f t="shared" si="463"/>
        <v>2.1224540426129104E-2</v>
      </c>
      <c r="AC291" s="13">
        <f t="shared" si="464"/>
        <v>8.2119098557630217E-4</v>
      </c>
      <c r="AD291" s="13">
        <f t="shared" si="465"/>
        <v>7.2518235402228952E-3</v>
      </c>
      <c r="AE291" s="13">
        <f t="shared" si="466"/>
        <v>9.3110632027643969E-3</v>
      </c>
      <c r="AF291" s="13">
        <f t="shared" si="467"/>
        <v>5.9775239624217666E-3</v>
      </c>
      <c r="AG291" s="13">
        <f t="shared" si="468"/>
        <v>2.5583038115144694E-3</v>
      </c>
      <c r="AH291" s="13">
        <f t="shared" si="469"/>
        <v>9.4203118032729245E-3</v>
      </c>
      <c r="AI291" s="13">
        <f t="shared" si="470"/>
        <v>1.132955395710936E-2</v>
      </c>
      <c r="AJ291" s="13">
        <f t="shared" si="471"/>
        <v>6.8128739020324337E-3</v>
      </c>
      <c r="AK291" s="13">
        <f t="shared" si="472"/>
        <v>2.7312196626457529E-3</v>
      </c>
      <c r="AL291" s="13">
        <f t="shared" si="473"/>
        <v>5.0722861477815949E-5</v>
      </c>
      <c r="AM291" s="13">
        <f t="shared" si="474"/>
        <v>1.7443143667037868E-3</v>
      </c>
      <c r="AN291" s="13">
        <f t="shared" si="475"/>
        <v>2.2396327246222139E-3</v>
      </c>
      <c r="AO291" s="13">
        <f t="shared" si="476"/>
        <v>1.4378012464224901E-3</v>
      </c>
      <c r="AP291" s="13">
        <f t="shared" si="477"/>
        <v>6.1536054594629372E-4</v>
      </c>
      <c r="AQ291" s="13">
        <f t="shared" si="478"/>
        <v>1.9752483303039095E-4</v>
      </c>
      <c r="AR291" s="13">
        <f t="shared" si="479"/>
        <v>2.4190637872946812E-3</v>
      </c>
      <c r="AS291" s="13">
        <f t="shared" si="480"/>
        <v>2.9093425224335306E-3</v>
      </c>
      <c r="AT291" s="13">
        <f t="shared" si="481"/>
        <v>1.7494937416069084E-3</v>
      </c>
      <c r="AU291" s="13">
        <f t="shared" si="482"/>
        <v>7.01356252216413E-4</v>
      </c>
      <c r="AV291" s="13">
        <f t="shared" si="483"/>
        <v>2.1087554394646279E-4</v>
      </c>
      <c r="AW291" s="13">
        <f t="shared" si="484"/>
        <v>2.1757090900826581E-6</v>
      </c>
      <c r="AX291" s="13">
        <f t="shared" si="485"/>
        <v>3.4963994378023176E-4</v>
      </c>
      <c r="AY291" s="13">
        <f t="shared" si="486"/>
        <v>4.4892427355570555E-4</v>
      </c>
      <c r="AZ291" s="13">
        <f t="shared" si="487"/>
        <v>2.882007719263803E-4</v>
      </c>
      <c r="BA291" s="13">
        <f t="shared" si="488"/>
        <v>1.233462446885709E-4</v>
      </c>
      <c r="BB291" s="13">
        <f t="shared" si="489"/>
        <v>3.9592961471992235E-5</v>
      </c>
      <c r="BC291" s="13">
        <f t="shared" si="490"/>
        <v>1.0167168701929118E-5</v>
      </c>
      <c r="BD291" s="13">
        <f t="shared" si="491"/>
        <v>5.1766418221310564E-4</v>
      </c>
      <c r="BE291" s="13">
        <f t="shared" si="492"/>
        <v>6.2258069653369765E-4</v>
      </c>
      <c r="BF291" s="13">
        <f t="shared" si="493"/>
        <v>3.7438047388105674E-4</v>
      </c>
      <c r="BG291" s="13">
        <f t="shared" si="494"/>
        <v>1.5008575327800174E-4</v>
      </c>
      <c r="BH291" s="13">
        <f t="shared" si="495"/>
        <v>4.5126017998834886E-5</v>
      </c>
      <c r="BI291" s="13">
        <f t="shared" si="496"/>
        <v>1.0854368018045013E-5</v>
      </c>
      <c r="BJ291" s="14">
        <f t="shared" si="497"/>
        <v>0.34502187791125821</v>
      </c>
      <c r="BK291" s="14">
        <f t="shared" si="498"/>
        <v>0.27107055823586196</v>
      </c>
      <c r="BL291" s="14">
        <f t="shared" si="499"/>
        <v>0.35437718234533855</v>
      </c>
      <c r="BM291" s="14">
        <f t="shared" si="500"/>
        <v>0.45212439895556117</v>
      </c>
      <c r="BN291" s="14">
        <f t="shared" si="501"/>
        <v>0.54724611362227749</v>
      </c>
    </row>
    <row r="292" spans="1:66" x14ac:dyDescent="0.25">
      <c r="A292" t="s">
        <v>32</v>
      </c>
      <c r="B292" t="s">
        <v>309</v>
      </c>
      <c r="C292" t="s">
        <v>308</v>
      </c>
      <c r="D292" s="11">
        <v>44352</v>
      </c>
      <c r="E292" s="10">
        <f>VLOOKUP(A292,home!$A$2:$E$405,3,FALSE)</f>
        <v>1.2278</v>
      </c>
      <c r="F292" s="10">
        <f>VLOOKUP(B292,home!$B$2:$E$405,3,FALSE)</f>
        <v>1.069</v>
      </c>
      <c r="G292" s="10">
        <f>VLOOKUP(C292,away!$B$2:$E$405,4,FALSE)</f>
        <v>1.3234999999999999</v>
      </c>
      <c r="H292" s="10">
        <f>VLOOKUP(A292,away!$A$2:$E$405,3,FALSE)</f>
        <v>1.1316999999999999</v>
      </c>
      <c r="I292" s="10">
        <f>VLOOKUP(C292,away!$B$2:$E$405,3,FALSE)</f>
        <v>0.60750000000000004</v>
      </c>
      <c r="J292" s="10">
        <f>VLOOKUP(B292,home!$B$2:$E$405,4,FALSE)</f>
        <v>1.2702</v>
      </c>
      <c r="K292" s="12">
        <f t="shared" si="502"/>
        <v>1.7371178376999998</v>
      </c>
      <c r="L292" s="12">
        <f t="shared" si="503"/>
        <v>0.87327234404999998</v>
      </c>
      <c r="M292" s="13">
        <f t="shared" si="448"/>
        <v>7.3505857522873808E-2</v>
      </c>
      <c r="N292" s="13">
        <f t="shared" si="449"/>
        <v>0.12768833627841883</v>
      </c>
      <c r="O292" s="13">
        <f t="shared" si="450"/>
        <v>6.419063250040534E-2</v>
      </c>
      <c r="P292" s="13">
        <f t="shared" si="451"/>
        <v>0.11150669272969946</v>
      </c>
      <c r="Q292" s="13">
        <f t="shared" si="452"/>
        <v>0.11090484330773871</v>
      </c>
      <c r="R292" s="13">
        <f t="shared" si="453"/>
        <v>2.8027952054840537E-2</v>
      </c>
      <c r="S292" s="13">
        <f t="shared" si="454"/>
        <v>4.2288271106987754E-2</v>
      </c>
      <c r="T292" s="13">
        <f t="shared" si="455"/>
        <v>9.6850132481846943E-2</v>
      </c>
      <c r="U292" s="13">
        <f t="shared" si="456"/>
        <v>4.868785546866386E-2</v>
      </c>
      <c r="V292" s="13">
        <f t="shared" si="457"/>
        <v>7.1278148002313175E-3</v>
      </c>
      <c r="W292" s="13">
        <f t="shared" si="458"/>
        <v>6.4218260532398777E-2</v>
      </c>
      <c r="X292" s="13">
        <f t="shared" si="459"/>
        <v>5.6080030905941484E-2</v>
      </c>
      <c r="Y292" s="13">
        <f t="shared" si="460"/>
        <v>2.4486570021813977E-2</v>
      </c>
      <c r="Z292" s="13">
        <f t="shared" si="461"/>
        <v>8.1586784632838704E-3</v>
      </c>
      <c r="AA292" s="13">
        <f t="shared" si="462"/>
        <v>1.4172585890629235E-2</v>
      </c>
      <c r="AB292" s="13">
        <f t="shared" si="463"/>
        <v>1.2309725878473695E-2</v>
      </c>
      <c r="AC292" s="13">
        <f t="shared" si="464"/>
        <v>6.7579567937516851E-4</v>
      </c>
      <c r="AD292" s="13">
        <f t="shared" si="465"/>
        <v>2.7888671469223952E-2</v>
      </c>
      <c r="AE292" s="13">
        <f t="shared" si="466"/>
        <v>2.435440550636956E-2</v>
      </c>
      <c r="AF292" s="13">
        <f t="shared" si="467"/>
        <v>1.0634014392245783E-2</v>
      </c>
      <c r="AG292" s="13">
        <f t="shared" si="468"/>
        <v>3.0954635583259711E-3</v>
      </c>
      <c r="AH292" s="13">
        <f t="shared" si="469"/>
        <v>1.7811870664955389E-3</v>
      </c>
      <c r="AI292" s="13">
        <f t="shared" si="470"/>
        <v>3.0941318254899364E-3</v>
      </c>
      <c r="AJ292" s="13">
        <f t="shared" si="471"/>
        <v>2.6874357931269167E-3</v>
      </c>
      <c r="AK292" s="13">
        <f t="shared" si="472"/>
        <v>1.5561308846380711E-3</v>
      </c>
      <c r="AL292" s="13">
        <f t="shared" si="473"/>
        <v>4.1006659173901037E-5</v>
      </c>
      <c r="AM292" s="13">
        <f t="shared" si="474"/>
        <v>9.689181735788796E-3</v>
      </c>
      <c r="AN292" s="13">
        <f t="shared" si="475"/>
        <v>8.4612944463387293E-3</v>
      </c>
      <c r="AO292" s="13">
        <f t="shared" si="476"/>
        <v>3.6945072174257338E-3</v>
      </c>
      <c r="AP292" s="13">
        <f t="shared" si="477"/>
        <v>1.0754369926236713E-3</v>
      </c>
      <c r="AQ292" s="13">
        <f t="shared" si="478"/>
        <v>2.3478734585663896E-4</v>
      </c>
      <c r="AR292" s="13">
        <f t="shared" si="479"/>
        <v>3.1109228095002058E-4</v>
      </c>
      <c r="AS292" s="13">
        <f t="shared" si="480"/>
        <v>5.4040395040906065E-4</v>
      </c>
      <c r="AT292" s="13">
        <f t="shared" si="481"/>
        <v>4.6937267090956279E-4</v>
      </c>
      <c r="AU292" s="13">
        <f t="shared" si="482"/>
        <v>2.7178521305529777E-4</v>
      </c>
      <c r="AV292" s="13">
        <f t="shared" si="483"/>
        <v>1.1803073540536316E-4</v>
      </c>
      <c r="AW292" s="13">
        <f t="shared" si="484"/>
        <v>1.727948817228161E-6</v>
      </c>
      <c r="AX292" s="13">
        <f t="shared" si="485"/>
        <v>2.805208404325962E-3</v>
      </c>
      <c r="AY292" s="13">
        <f t="shared" si="486"/>
        <v>2.4497109187944931E-3</v>
      </c>
      <c r="AZ292" s="13">
        <f t="shared" si="487"/>
        <v>1.0696323981502728E-3</v>
      </c>
      <c r="BA292" s="13">
        <f t="shared" si="488"/>
        <v>3.1136013053483723E-4</v>
      </c>
      <c r="BB292" s="13">
        <f t="shared" si="489"/>
        <v>6.7975547758967808E-5</v>
      </c>
      <c r="BC292" s="13">
        <f t="shared" si="490"/>
        <v>1.1872233185911313E-5</v>
      </c>
      <c r="BD292" s="13">
        <f t="shared" si="491"/>
        <v>4.5278047566847592E-5</v>
      </c>
      <c r="BE292" s="13">
        <f t="shared" si="492"/>
        <v>7.8653304084600023E-5</v>
      </c>
      <c r="BF292" s="13">
        <f t="shared" si="493"/>
        <v>6.8315028759700498E-5</v>
      </c>
      <c r="BG292" s="13">
        <f t="shared" si="494"/>
        <v>3.9557085013821409E-5</v>
      </c>
      <c r="BH292" s="13">
        <f t="shared" si="495"/>
        <v>1.7178829496231127E-5</v>
      </c>
      <c r="BI292" s="13">
        <f t="shared" si="496"/>
        <v>5.968330229741997E-6</v>
      </c>
      <c r="BJ292" s="14">
        <f t="shared" si="497"/>
        <v>0.57607169582510798</v>
      </c>
      <c r="BK292" s="14">
        <f t="shared" si="498"/>
        <v>0.23759514941713591</v>
      </c>
      <c r="BL292" s="14">
        <f t="shared" si="499"/>
        <v>0.17847327283864339</v>
      </c>
      <c r="BM292" s="14">
        <f t="shared" si="500"/>
        <v>0.48202649918021728</v>
      </c>
      <c r="BN292" s="14">
        <f t="shared" si="501"/>
        <v>0.51582431439397658</v>
      </c>
    </row>
    <row r="293" spans="1:66" x14ac:dyDescent="0.25">
      <c r="A293" t="s">
        <v>32</v>
      </c>
      <c r="B293" t="s">
        <v>210</v>
      </c>
      <c r="C293" t="s">
        <v>209</v>
      </c>
      <c r="D293" s="11">
        <v>44352</v>
      </c>
      <c r="E293" s="10">
        <f>VLOOKUP(A293,home!$A$2:$E$405,3,FALSE)</f>
        <v>1.2278</v>
      </c>
      <c r="F293" s="10">
        <f>VLOOKUP(B293,home!$B$2:$E$405,3,FALSE)</f>
        <v>0.9163</v>
      </c>
      <c r="G293" s="10">
        <f>VLOOKUP(C293,away!$B$2:$E$405,4,FALSE)</f>
        <v>0.86539999999999995</v>
      </c>
      <c r="H293" s="10">
        <f>VLOOKUP(A293,away!$A$2:$E$405,3,FALSE)</f>
        <v>1.1316999999999999</v>
      </c>
      <c r="I293" s="10">
        <f>VLOOKUP(C293,away!$B$2:$E$405,3,FALSE)</f>
        <v>0.88360000000000005</v>
      </c>
      <c r="J293" s="10">
        <f>VLOOKUP(B293,home!$B$2:$E$405,4,FALSE)</f>
        <v>1.1045</v>
      </c>
      <c r="K293" s="12">
        <f t="shared" si="502"/>
        <v>0.9736036793559999</v>
      </c>
      <c r="L293" s="12">
        <f t="shared" si="503"/>
        <v>1.1044669975400001</v>
      </c>
      <c r="M293" s="13">
        <f t="shared" si="448"/>
        <v>0.12517147560606023</v>
      </c>
      <c r="N293" s="13">
        <f t="shared" si="449"/>
        <v>0.12186740920048002</v>
      </c>
      <c r="O293" s="13">
        <f t="shared" si="450"/>
        <v>0.13824776384027673</v>
      </c>
      <c r="P293" s="13">
        <f t="shared" si="451"/>
        <v>0.13459853153763277</v>
      </c>
      <c r="Q293" s="13">
        <f t="shared" si="452"/>
        <v>5.932527899558529E-2</v>
      </c>
      <c r="R293" s="13">
        <f t="shared" si="453"/>
        <v>7.634504632264473E-2</v>
      </c>
      <c r="S293" s="13">
        <f t="shared" si="454"/>
        <v>3.6183892145492121E-2</v>
      </c>
      <c r="T293" s="13">
        <f t="shared" si="455"/>
        <v>6.5522812770476918E-2</v>
      </c>
      <c r="U293" s="13">
        <f t="shared" si="456"/>
        <v>7.4329818000331144E-2</v>
      </c>
      <c r="V293" s="13">
        <f t="shared" si="457"/>
        <v>4.3232238233530049E-3</v>
      </c>
      <c r="W293" s="13">
        <f t="shared" si="458"/>
        <v>1.9253103302974351E-2</v>
      </c>
      <c r="X293" s="13">
        <f t="shared" si="459"/>
        <v>2.1264417198363542E-2</v>
      </c>
      <c r="Y293" s="13">
        <f t="shared" si="460"/>
        <v>1.1742923508757263E-2</v>
      </c>
      <c r="Z293" s="13">
        <f t="shared" si="461"/>
        <v>2.8106861363007874E-2</v>
      </c>
      <c r="AA293" s="13">
        <f t="shared" si="462"/>
        <v>2.7364943638173458E-2</v>
      </c>
      <c r="AB293" s="13">
        <f t="shared" si="463"/>
        <v>1.332130490574762E-2</v>
      </c>
      <c r="AC293" s="13">
        <f t="shared" si="464"/>
        <v>2.9055120950797705E-4</v>
      </c>
      <c r="AD293" s="13">
        <f t="shared" si="465"/>
        <v>4.6862230536992453E-3</v>
      </c>
      <c r="AE293" s="13">
        <f t="shared" si="466"/>
        <v>5.175778705921937E-3</v>
      </c>
      <c r="AF293" s="13">
        <f t="shared" si="467"/>
        <v>2.8582383836305348E-3</v>
      </c>
      <c r="AG293" s="13">
        <f t="shared" si="468"/>
        <v>1.0522766552739996E-3</v>
      </c>
      <c r="AH293" s="13">
        <f t="shared" si="469"/>
        <v>7.7607751949685866E-3</v>
      </c>
      <c r="AI293" s="13">
        <f t="shared" si="470"/>
        <v>7.555919284476193E-3</v>
      </c>
      <c r="AJ293" s="13">
        <f t="shared" si="471"/>
        <v>3.6782354081414878E-3</v>
      </c>
      <c r="AK293" s="13">
        <f t="shared" si="472"/>
        <v>1.1937145089680233E-3</v>
      </c>
      <c r="AL293" s="13">
        <f t="shared" si="473"/>
        <v>1.2497341250281894E-5</v>
      </c>
      <c r="AM293" s="13">
        <f t="shared" si="474"/>
        <v>9.1250480147289919E-4</v>
      </c>
      <c r="AN293" s="13">
        <f t="shared" si="475"/>
        <v>1.0078314383236068E-3</v>
      </c>
      <c r="AO293" s="13">
        <f t="shared" si="476"/>
        <v>5.5655828135584701E-4</v>
      </c>
      <c r="AP293" s="13">
        <f t="shared" si="477"/>
        <v>2.0490008465503829E-4</v>
      </c>
      <c r="AQ293" s="13">
        <f t="shared" si="478"/>
        <v>5.6576345323660504E-5</v>
      </c>
      <c r="AR293" s="13">
        <f t="shared" si="479"/>
        <v>1.7143040156339707E-3</v>
      </c>
      <c r="AS293" s="13">
        <f t="shared" si="480"/>
        <v>1.6690526971559992E-3</v>
      </c>
      <c r="AT293" s="13">
        <f t="shared" si="481"/>
        <v>8.124979234950682E-4</v>
      </c>
      <c r="AU293" s="13">
        <f t="shared" si="482"/>
        <v>2.6368365592796935E-4</v>
      </c>
      <c r="AV293" s="13">
        <f t="shared" si="483"/>
        <v>6.4180844399378123E-5</v>
      </c>
      <c r="AW293" s="13">
        <f t="shared" si="484"/>
        <v>3.7329319911568685E-7</v>
      </c>
      <c r="AX293" s="13">
        <f t="shared" si="485"/>
        <v>1.480696720240051E-4</v>
      </c>
      <c r="AY293" s="13">
        <f t="shared" si="486"/>
        <v>1.6353806608708548E-4</v>
      </c>
      <c r="AZ293" s="13">
        <f t="shared" si="487"/>
        <v>9.0311198417350716E-5</v>
      </c>
      <c r="BA293" s="13">
        <f t="shared" si="488"/>
        <v>3.3248579386750176E-5</v>
      </c>
      <c r="BB293" s="13">
        <f t="shared" si="489"/>
        <v>9.180489661938577E-6</v>
      </c>
      <c r="BC293" s="13">
        <f t="shared" si="490"/>
        <v>2.0279095705736601E-6</v>
      </c>
      <c r="BD293" s="13">
        <f t="shared" si="491"/>
        <v>3.1556536816966947E-4</v>
      </c>
      <c r="BE293" s="13">
        <f t="shared" si="492"/>
        <v>3.0723560352732089E-4</v>
      </c>
      <c r="BF293" s="13">
        <f t="shared" si="493"/>
        <v>1.4956285701168043E-4</v>
      </c>
      <c r="BG293" s="13">
        <f t="shared" si="494"/>
        <v>4.8538315960522457E-5</v>
      </c>
      <c r="BH293" s="13">
        <f t="shared" si="495"/>
        <v>1.1814270752227178E-5</v>
      </c>
      <c r="BI293" s="13">
        <f t="shared" si="496"/>
        <v>2.3004834946552722E-6</v>
      </c>
      <c r="BJ293" s="14">
        <f t="shared" si="497"/>
        <v>0.31593320864144192</v>
      </c>
      <c r="BK293" s="14">
        <f t="shared" si="498"/>
        <v>0.30074370972938352</v>
      </c>
      <c r="BL293" s="14">
        <f t="shared" si="499"/>
        <v>0.35515625713925653</v>
      </c>
      <c r="BM293" s="14">
        <f t="shared" si="500"/>
        <v>0.34422136659752212</v>
      </c>
      <c r="BN293" s="14">
        <f t="shared" si="501"/>
        <v>0.65555550550267971</v>
      </c>
    </row>
    <row r="294" spans="1:66" x14ac:dyDescent="0.25">
      <c r="A294" t="s">
        <v>32</v>
      </c>
      <c r="B294" t="s">
        <v>212</v>
      </c>
      <c r="C294" t="s">
        <v>211</v>
      </c>
      <c r="D294" s="11">
        <v>44382</v>
      </c>
      <c r="E294" s="10">
        <f>VLOOKUP(A294,home!$A$2:$E$405,3,FALSE)</f>
        <v>1.2278</v>
      </c>
      <c r="F294" s="10">
        <f>VLOOKUP(B294,home!$B$2:$E$405,3,FALSE)</f>
        <v>0.8145</v>
      </c>
      <c r="G294" s="10">
        <f>VLOOKUP(C294,away!$B$2:$E$405,4,FALSE)</f>
        <v>1.7816000000000001</v>
      </c>
      <c r="H294" s="10">
        <f>VLOOKUP(A294,away!$A$2:$E$405,3,FALSE)</f>
        <v>1.1316999999999999</v>
      </c>
      <c r="I294" s="10">
        <f>VLOOKUP(C294,away!$B$2:$E$405,3,FALSE)</f>
        <v>0.99409999999999998</v>
      </c>
      <c r="J294" s="10">
        <f>VLOOKUP(B294,home!$B$2:$E$405,4,FALSE)</f>
        <v>1.2150000000000001</v>
      </c>
      <c r="K294" s="12">
        <f t="shared" si="502"/>
        <v>1.7816767869600003</v>
      </c>
      <c r="L294" s="12">
        <f t="shared" si="503"/>
        <v>1.36690290855</v>
      </c>
      <c r="M294" s="13">
        <f t="shared" si="448"/>
        <v>4.2913033177750075E-2</v>
      </c>
      <c r="N294" s="13">
        <f t="shared" si="449"/>
        <v>7.6457155070841651E-2</v>
      </c>
      <c r="O294" s="13">
        <f t="shared" si="450"/>
        <v>5.8657949865369235E-2</v>
      </c>
      <c r="P294" s="13">
        <f t="shared" si="451"/>
        <v>0.10450950764579184</v>
      </c>
      <c r="Q294" s="13">
        <f t="shared" si="452"/>
        <v>6.8110969193359835E-2</v>
      </c>
      <c r="R294" s="13">
        <f t="shared" si="453"/>
        <v>4.0089861140276649E-2</v>
      </c>
      <c r="S294" s="13">
        <f t="shared" si="454"/>
        <v>6.3630069815414969E-2</v>
      </c>
      <c r="T294" s="13">
        <f t="shared" si="455"/>
        <v>9.3101081894563009E-2</v>
      </c>
      <c r="U294" s="13">
        <f t="shared" si="456"/>
        <v>7.1427174986080672E-2</v>
      </c>
      <c r="V294" s="13">
        <f t="shared" si="457"/>
        <v>1.7218149709984708E-2</v>
      </c>
      <c r="W294" s="13">
        <f t="shared" si="458"/>
        <v>4.0450577583052295E-2</v>
      </c>
      <c r="X294" s="13">
        <f t="shared" si="459"/>
        <v>5.5292012150801623E-2</v>
      </c>
      <c r="Y294" s="13">
        <f t="shared" si="460"/>
        <v>3.7789406114256345E-2</v>
      </c>
      <c r="Z294" s="13">
        <f t="shared" si="461"/>
        <v>1.8266315932003251E-2</v>
      </c>
      <c r="AA294" s="13">
        <f t="shared" si="462"/>
        <v>3.2544671079327812E-2</v>
      </c>
      <c r="AB294" s="13">
        <f t="shared" si="463"/>
        <v>2.8992042500643418E-2</v>
      </c>
      <c r="AC294" s="13">
        <f t="shared" si="464"/>
        <v>2.6207952099722414E-3</v>
      </c>
      <c r="AD294" s="13">
        <f t="shared" si="465"/>
        <v>1.8017463774712215E-2</v>
      </c>
      <c r="AE294" s="13">
        <f t="shared" si="466"/>
        <v>2.462812363834839E-2</v>
      </c>
      <c r="AF294" s="13">
        <f t="shared" si="467"/>
        <v>1.6832126916693713E-2</v>
      </c>
      <c r="AG294" s="13">
        <f t="shared" si="468"/>
        <v>7.6692944131704572E-3</v>
      </c>
      <c r="AH294" s="13">
        <f t="shared" si="469"/>
        <v>6.242070093987113E-3</v>
      </c>
      <c r="AI294" s="13">
        <f t="shared" si="470"/>
        <v>1.1121351389034067E-2</v>
      </c>
      <c r="AJ294" s="13">
        <f t="shared" si="471"/>
        <v>9.9073268047336783E-3</v>
      </c>
      <c r="AK294" s="13">
        <f t="shared" si="472"/>
        <v>5.8838847296068617E-3</v>
      </c>
      <c r="AL294" s="13">
        <f t="shared" si="473"/>
        <v>2.5530520380615879E-4</v>
      </c>
      <c r="AM294" s="13">
        <f t="shared" si="474"/>
        <v>6.4202593934594892E-3</v>
      </c>
      <c r="AN294" s="13">
        <f t="shared" si="475"/>
        <v>8.7758712385652346E-3</v>
      </c>
      <c r="AO294" s="13">
        <f t="shared" si="476"/>
        <v>5.997881960527556E-3</v>
      </c>
      <c r="AP294" s="13">
        <f t="shared" si="477"/>
        <v>2.7328407656615631E-3</v>
      </c>
      <c r="AQ294" s="13">
        <f t="shared" si="478"/>
        <v>9.338819977967002E-4</v>
      </c>
      <c r="AR294" s="13">
        <f t="shared" si="479"/>
        <v>1.7064607533687911E-3</v>
      </c>
      <c r="AS294" s="13">
        <f t="shared" si="480"/>
        <v>3.0403615121354492E-3</v>
      </c>
      <c r="AT294" s="13">
        <f t="shared" si="481"/>
        <v>2.7084707650691679E-3</v>
      </c>
      <c r="AU294" s="13">
        <f t="shared" si="482"/>
        <v>1.6085398300945096E-3</v>
      </c>
      <c r="AV294" s="13">
        <f t="shared" si="483"/>
        <v>7.1647451904499279E-4</v>
      </c>
      <c r="AW294" s="13">
        <f t="shared" si="484"/>
        <v>1.7271249401519816E-5</v>
      </c>
      <c r="AX294" s="13">
        <f t="shared" si="485"/>
        <v>1.9064711879314424E-3</v>
      </c>
      <c r="AY294" s="13">
        <f t="shared" si="486"/>
        <v>2.6059610118502625E-3</v>
      </c>
      <c r="AZ294" s="13">
        <f t="shared" si="487"/>
        <v>1.7810478433330126E-3</v>
      </c>
      <c r="BA294" s="13">
        <f t="shared" si="488"/>
        <v>8.1150649243953298E-4</v>
      </c>
      <c r="BB294" s="13">
        <f t="shared" si="489"/>
        <v>2.7731264620570162E-4</v>
      </c>
      <c r="BC294" s="13">
        <f t="shared" si="490"/>
        <v>7.5811892535254116E-5</v>
      </c>
      <c r="BD294" s="13">
        <f t="shared" si="491"/>
        <v>3.8876102785103745E-4</v>
      </c>
      <c r="BE294" s="13">
        <f t="shared" si="492"/>
        <v>6.9264649899690369E-4</v>
      </c>
      <c r="BF294" s="13">
        <f t="shared" si="493"/>
        <v>6.1703609441594832E-4</v>
      </c>
      <c r="BG294" s="13">
        <f t="shared" si="494"/>
        <v>3.6645296204578464E-4</v>
      </c>
      <c r="BH294" s="13">
        <f t="shared" si="495"/>
        <v>1.6322518399742718E-4</v>
      </c>
      <c r="BI294" s="13">
        <f t="shared" si="496"/>
        <v>5.8162904275098164E-5</v>
      </c>
      <c r="BJ294" s="14">
        <f t="shared" si="497"/>
        <v>0.47066705718010515</v>
      </c>
      <c r="BK294" s="14">
        <f t="shared" si="498"/>
        <v>0.23375282177457024</v>
      </c>
      <c r="BL294" s="14">
        <f t="shared" si="499"/>
        <v>0.27693292464035457</v>
      </c>
      <c r="BM294" s="14">
        <f t="shared" si="500"/>
        <v>0.60629195367119526</v>
      </c>
      <c r="BN294" s="14">
        <f t="shared" si="501"/>
        <v>0.3907384760933893</v>
      </c>
    </row>
    <row r="295" spans="1:66" s="15" customFormat="1" x14ac:dyDescent="0.25">
      <c r="A295" s="15" t="s">
        <v>32</v>
      </c>
      <c r="B295" s="15" t="s">
        <v>311</v>
      </c>
      <c r="C295" s="15" t="s">
        <v>310</v>
      </c>
      <c r="D295" s="16">
        <v>44382</v>
      </c>
      <c r="E295" s="15">
        <f>VLOOKUP(A295,home!$A$2:$E$405,3,FALSE)</f>
        <v>1.2278</v>
      </c>
      <c r="F295" s="15">
        <f>VLOOKUP(B295,home!$B$2:$E$405,3,FALSE)</f>
        <v>0.8145</v>
      </c>
      <c r="G295" s="15">
        <f>VLOOKUP(C295,away!$B$2:$E$405,4,FALSE)</f>
        <v>1.0181</v>
      </c>
      <c r="H295" s="15">
        <f>VLOOKUP(A295,away!$A$2:$E$405,3,FALSE)</f>
        <v>1.1316999999999999</v>
      </c>
      <c r="I295" s="15">
        <f>VLOOKUP(C295,away!$B$2:$E$405,3,FALSE)</f>
        <v>0.88360000000000005</v>
      </c>
      <c r="J295" s="15">
        <f>VLOOKUP(B295,home!$B$2:$E$405,4,FALSE)</f>
        <v>1.3253999999999999</v>
      </c>
      <c r="K295" s="17">
        <f t="shared" si="502"/>
        <v>1.01814388011</v>
      </c>
      <c r="L295" s="17">
        <f t="shared" si="503"/>
        <v>1.3253603970479999</v>
      </c>
      <c r="M295" s="18">
        <f t="shared" si="448"/>
        <v>9.5990670247589893E-2</v>
      </c>
      <c r="N295" s="18">
        <f t="shared" si="449"/>
        <v>9.7732313460240708E-2</v>
      </c>
      <c r="O295" s="18">
        <f t="shared" si="450"/>
        <v>0.12722223283224937</v>
      </c>
      <c r="P295" s="18">
        <f t="shared" si="451"/>
        <v>0.1295305377720842</v>
      </c>
      <c r="Q295" s="18">
        <f t="shared" si="452"/>
        <v>4.9752778419268125E-2</v>
      </c>
      <c r="R295" s="18">
        <f t="shared" si="453"/>
        <v>8.4307654509941557E-2</v>
      </c>
      <c r="S295" s="18">
        <f t="shared" si="454"/>
        <v>4.3697372286934821E-2</v>
      </c>
      <c r="T295" s="18">
        <f t="shared" si="455"/>
        <v>6.5940362160002361E-2</v>
      </c>
      <c r="U295" s="18">
        <f t="shared" si="456"/>
        <v>8.5837322485725245E-2</v>
      </c>
      <c r="V295" s="18">
        <f t="shared" si="457"/>
        <v>6.5517294741647015E-3</v>
      </c>
      <c r="W295" s="18">
        <f t="shared" si="458"/>
        <v>1.688516228868224E-2</v>
      </c>
      <c r="X295" s="18">
        <f t="shared" si="459"/>
        <v>2.2378925395147808E-2</v>
      </c>
      <c r="Y295" s="18">
        <f t="shared" si="460"/>
        <v>1.4830070723610334E-2</v>
      </c>
      <c r="Z295" s="18">
        <f t="shared" si="461"/>
        <v>3.7246008818493902E-2</v>
      </c>
      <c r="AA295" s="18">
        <f t="shared" si="462"/>
        <v>3.7921795937072657E-2</v>
      </c>
      <c r="AB295" s="18">
        <f t="shared" si="463"/>
        <v>1.9304922228055393E-2</v>
      </c>
      <c r="AC295" s="18">
        <f t="shared" si="464"/>
        <v>5.5255958726043222E-4</v>
      </c>
      <c r="AD295" s="18">
        <f t="shared" si="465"/>
        <v>4.2978811622214957E-3</v>
      </c>
      <c r="AE295" s="18">
        <f t="shared" si="466"/>
        <v>5.6962414836270008E-3</v>
      </c>
      <c r="AF295" s="18">
        <f t="shared" si="467"/>
        <v>3.774786437210585E-3</v>
      </c>
      <c r="AG295" s="18">
        <f t="shared" si="468"/>
        <v>1.6676508170642747E-3</v>
      </c>
      <c r="AH295" s="18">
        <f t="shared" si="469"/>
        <v>1.2341096259033098E-2</v>
      </c>
      <c r="AI295" s="18">
        <f t="shared" si="470"/>
        <v>1.2565011629982964E-2</v>
      </c>
      <c r="AJ295" s="18">
        <f t="shared" si="471"/>
        <v>6.3964948472890653E-3</v>
      </c>
      <c r="AK295" s="18">
        <f t="shared" si="472"/>
        <v>2.1708506943075036E-3</v>
      </c>
      <c r="AL295" s="18">
        <f t="shared" si="473"/>
        <v>2.9825123756029533E-5</v>
      </c>
      <c r="AM295" s="18">
        <f t="shared" si="474"/>
        <v>8.7517228055117421E-4</v>
      </c>
      <c r="AN295" s="18">
        <f t="shared" si="475"/>
        <v>1.1599186812367077E-3</v>
      </c>
      <c r="AO295" s="18">
        <f t="shared" si="476"/>
        <v>7.6865514195363779E-4</v>
      </c>
      <c r="AP295" s="18">
        <f t="shared" si="477"/>
        <v>3.3958169471088657E-4</v>
      </c>
      <c r="AQ295" s="18">
        <f t="shared" si="478"/>
        <v>1.1251703243306335E-4</v>
      </c>
      <c r="AR295" s="18">
        <f t="shared" si="479"/>
        <v>3.2712800475759416E-3</v>
      </c>
      <c r="AS295" s="18">
        <f t="shared" si="480"/>
        <v>3.3306337605653949E-3</v>
      </c>
      <c r="AT295" s="18">
        <f t="shared" si="481"/>
        <v>1.6955321901037058E-3</v>
      </c>
      <c r="AU295" s="18">
        <f t="shared" si="482"/>
        <v>5.7543190762786441E-4</v>
      </c>
      <c r="AV295" s="18">
        <f t="shared" si="483"/>
        <v>1.4646811879283323E-4</v>
      </c>
      <c r="AW295" s="18">
        <f t="shared" si="484"/>
        <v>1.1179513329764509E-6</v>
      </c>
      <c r="AX295" s="18">
        <f t="shared" si="485"/>
        <v>1.4850855024751495E-4</v>
      </c>
      <c r="AY295" s="18">
        <f t="shared" si="486"/>
        <v>1.9682735112106926E-4</v>
      </c>
      <c r="AZ295" s="18">
        <f t="shared" si="487"/>
        <v>1.3043358811586322E-4</v>
      </c>
      <c r="BA295" s="18">
        <f t="shared" si="488"/>
        <v>5.7623837377878565E-5</v>
      </c>
      <c r="BB295" s="18">
        <f t="shared" si="489"/>
        <v>1.9093087996643631E-5</v>
      </c>
      <c r="BC295" s="18">
        <f t="shared" si="490"/>
        <v>5.0610445376208061E-6</v>
      </c>
      <c r="BD295" s="18">
        <f t="shared" si="491"/>
        <v>7.2260417045173981E-4</v>
      </c>
      <c r="BE295" s="18">
        <f t="shared" si="492"/>
        <v>7.3571501388740225E-4</v>
      </c>
      <c r="BF295" s="18">
        <f t="shared" si="493"/>
        <v>3.7453186944725106E-4</v>
      </c>
      <c r="BG295" s="18">
        <f t="shared" si="494"/>
        <v>1.2710911026129207E-4</v>
      </c>
      <c r="BH295" s="18">
        <f t="shared" si="495"/>
        <v>3.2353840679690426E-5</v>
      </c>
      <c r="BI295" s="18">
        <f t="shared" si="496"/>
        <v>6.5881729772161556E-6</v>
      </c>
      <c r="BJ295" s="19">
        <f t="shared" si="497"/>
        <v>0.28676956463735703</v>
      </c>
      <c r="BK295" s="19">
        <f t="shared" si="498"/>
        <v>0.27654952184291121</v>
      </c>
      <c r="BL295" s="19">
        <f t="shared" si="499"/>
        <v>0.39908562962602723</v>
      </c>
      <c r="BM295" s="19">
        <f t="shared" si="500"/>
        <v>0.41491882828362736</v>
      </c>
      <c r="BN295" s="19">
        <f t="shared" si="501"/>
        <v>0.58453618724137391</v>
      </c>
    </row>
    <row r="296" spans="1:66" s="10" customFormat="1" x14ac:dyDescent="0.25">
      <c r="A296" t="s">
        <v>13</v>
      </c>
      <c r="B296" t="s">
        <v>61</v>
      </c>
      <c r="C296" t="s">
        <v>58</v>
      </c>
      <c r="D296" s="11">
        <v>44382</v>
      </c>
      <c r="E296" s="10">
        <f>VLOOKUP(A296,home!$A$2:$E$405,3,FALSE)</f>
        <v>1.5819000000000001</v>
      </c>
      <c r="F296" s="10">
        <f>VLOOKUP(B296,home!$B$2:$E$405,3,FALSE)</f>
        <v>0.98770000000000002</v>
      </c>
      <c r="G296" s="10">
        <f>VLOOKUP(C296,away!$B$2:$E$405,4,FALSE)</f>
        <v>0.86919999999999997</v>
      </c>
      <c r="H296" s="10">
        <f>VLOOKUP(A296,away!$A$2:$E$405,3,FALSE)</f>
        <v>1.2997000000000001</v>
      </c>
      <c r="I296" s="10">
        <f>VLOOKUP(C296,away!$B$2:$E$405,3,FALSE)</f>
        <v>0.57709999999999995</v>
      </c>
      <c r="J296" s="10">
        <f>VLOOKUP(B296,home!$B$2:$E$405,4,FALSE)</f>
        <v>1.1060000000000001</v>
      </c>
      <c r="K296" s="12">
        <f t="shared" ref="K296:K359" si="504">E296*F296*G296</f>
        <v>1.358075133996</v>
      </c>
      <c r="L296" s="12">
        <f t="shared" ref="L296:L359" si="505">H296*I296*J296</f>
        <v>0.82956289822000007</v>
      </c>
      <c r="M296" s="13">
        <f t="shared" ref="M296:M359" si="506">_xlfn.POISSON.DIST(0,K296,FALSE) * _xlfn.POISSON.DIST(0,L296,FALSE)</f>
        <v>0.11218140480370538</v>
      </c>
      <c r="N296" s="13">
        <f t="shared" ref="N296:N359" si="507">_xlfn.POISSON.DIST(1,K296,FALSE) * _xlfn.POISSON.DIST(0,L296,FALSE)</f>
        <v>0.15235077636065172</v>
      </c>
      <c r="O296" s="13">
        <f t="shared" ref="O296:O359" si="508">_xlfn.POISSON.DIST(0,K296,FALSE) * _xlfn.POISSON.DIST(1,L296,FALSE)</f>
        <v>9.306153129535287E-2</v>
      </c>
      <c r="P296" s="13">
        <f t="shared" ref="P296:P359" si="509">_xlfn.POISSON.DIST(1,K296,FALSE) * _xlfn.POISSON.DIST(1,L296,FALSE)</f>
        <v>0.12638455158380932</v>
      </c>
      <c r="Q296" s="13">
        <f t="shared" ref="Q296:Q359" si="510">_xlfn.POISSON.DIST(2,K296,FALSE) * _xlfn.POISSON.DIST(0,L296,FALSE)</f>
        <v>0.10345190051019336</v>
      </c>
      <c r="R296" s="13">
        <f t="shared" ref="R296:R359" si="511">_xlfn.POISSON.DIST(0,K296,FALSE) * _xlfn.POISSON.DIST(2,L296,FALSE)</f>
        <v>3.8600196807082078E-2</v>
      </c>
      <c r="S296" s="13">
        <f t="shared" ref="S296:S359" si="512">_xlfn.POISSON.DIST(2,K296,FALSE) * _xlfn.POISSON.DIST(2,L296,FALSE)</f>
        <v>3.5596485235209321E-2</v>
      </c>
      <c r="T296" s="13">
        <f t="shared" ref="T296:T359" si="513">_xlfn.POISSON.DIST(2,K296,FALSE) * _xlfn.POISSON.DIST(1,L296,FALSE)</f>
        <v>8.5819858413603109E-2</v>
      </c>
      <c r="U296" s="13">
        <f t="shared" ref="U296:U359" si="514">_xlfn.POISSON.DIST(1,K296,FALSE) * _xlfn.POISSON.DIST(2,L296,FALSE)</f>
        <v>5.2421967451049975E-2</v>
      </c>
      <c r="V296" s="13">
        <f t="shared" ref="V296:V359" si="515">_xlfn.POISSON.DIST(3,K296,FALSE) * _xlfn.POISSON.DIST(3,L296,FALSE)</f>
        <v>4.4559235030318224E-3</v>
      </c>
      <c r="W296" s="13">
        <f t="shared" ref="W296:W359" si="516">_xlfn.POISSON.DIST(3,K296,FALSE) * _xlfn.POISSON.DIST(0,L296,FALSE)</f>
        <v>4.6831817882507239E-2</v>
      </c>
      <c r="X296" s="13">
        <f t="shared" ref="X296:X359" si="517">_xlfn.POISSON.DIST(3,K296,FALSE) * _xlfn.POISSON.DIST(1,L296,FALSE)</f>
        <v>3.884993857152394E-2</v>
      </c>
      <c r="Y296" s="13">
        <f t="shared" ref="Y296:Y359" si="518">_xlfn.POISSON.DIST(3,K296,FALSE) * _xlfn.POISSON.DIST(2,L296,FALSE)</f>
        <v>1.6114233818531182E-2</v>
      </c>
      <c r="Z296" s="13">
        <f t="shared" ref="Z296:Z359" si="519">_xlfn.POISSON.DIST(0,K296,FALSE) * _xlfn.POISSON.DIST(3,L296,FALSE)</f>
        <v>1.0673763711715134E-2</v>
      </c>
      <c r="AA296" s="13">
        <f t="shared" ref="AA296:AA359" si="520">_xlfn.POISSON.DIST(1,K296,FALSE) * _xlfn.POISSON.DIST(3,L296,FALSE)</f>
        <v>1.4495773083029177E-2</v>
      </c>
      <c r="AB296" s="13">
        <f t="shared" ref="AB296:AB359" si="521">_xlfn.POISSON.DIST(2,K296,FALSE) * _xlfn.POISSON.DIST(3,L296,FALSE)</f>
        <v>9.8431744860552287E-3</v>
      </c>
      <c r="AC296" s="13">
        <f t="shared" ref="AC296:AC359" si="522">_xlfn.POISSON.DIST(4,K296,FALSE) * _xlfn.POISSON.DIST(4,L296,FALSE)</f>
        <v>3.1375514886349074E-4</v>
      </c>
      <c r="AD296" s="13">
        <f t="shared" ref="AD296:AD359" si="523">_xlfn.POISSON.DIST(4,K296,FALSE) * _xlfn.POISSON.DIST(0,L296,FALSE)</f>
        <v>1.5900281836515578E-2</v>
      </c>
      <c r="AE296" s="13">
        <f t="shared" ref="AE296:AE359" si="524">_xlfn.POISSON.DIST(4,K296,FALSE) * _xlfn.POISSON.DIST(1,L296,FALSE)</f>
        <v>1.319028388281469E-2</v>
      </c>
      <c r="AF296" s="13">
        <f t="shared" ref="AF296:AF359" si="525">_xlfn.POISSON.DIST(4,K296,FALSE) * _xlfn.POISSON.DIST(2,L296,FALSE)</f>
        <v>5.4710850630861549E-3</v>
      </c>
      <c r="AG296" s="13">
        <f t="shared" ref="AG296:AG359" si="526">_xlfn.POISSON.DIST(4,K296,FALSE) * _xlfn.POISSON.DIST(3,L296,FALSE)</f>
        <v>1.5128697271139674E-3</v>
      </c>
      <c r="AH296" s="13">
        <f t="shared" ref="AH296:AH359" si="527">_xlfn.POISSON.DIST(0,K296,FALSE) * _xlfn.POISSON.DIST(4,L296,FALSE)</f>
        <v>2.2136395899014674E-3</v>
      </c>
      <c r="AI296" s="13">
        <f t="shared" ref="AI296:AI359" si="528">_xlfn.POISSON.DIST(1,K296,FALSE) * _xlfn.POISSON.DIST(4,L296,FALSE)</f>
        <v>3.0062888826742863E-3</v>
      </c>
      <c r="AJ296" s="13">
        <f t="shared" ref="AJ296:AJ359" si="529">_xlfn.POISSON.DIST(2,K296,FALSE) * _xlfn.POISSON.DIST(4,L296,FALSE)</f>
        <v>2.0413830885842831E-3</v>
      </c>
      <c r="AK296" s="13">
        <f t="shared" ref="AK296:AK359" si="530">_xlfn.POISSON.DIST(3,K296,FALSE) * _xlfn.POISSON.DIST(4,L296,FALSE)</f>
        <v>9.2411720385542301E-4</v>
      </c>
      <c r="AL296" s="13">
        <f t="shared" ref="AL296:AL359" si="531">_xlfn.POISSON.DIST(5,K296,FALSE) * _xlfn.POISSON.DIST(5,L296,FALSE)</f>
        <v>1.4139171769371108E-5</v>
      </c>
      <c r="AM296" s="13">
        <f t="shared" ref="AM296:AM359" si="532">_xlfn.POISSON.DIST(5,K296,FALSE) * _xlfn.POISSON.DIST(0,L296,FALSE)</f>
        <v>4.3187554771400077E-3</v>
      </c>
      <c r="AN296" s="13">
        <f t="shared" ref="AN296:AN359" si="533">_xlfn.POISSON.DIST(5,K296,FALSE) * _xlfn.POISSON.DIST(1,L296,FALSE)</f>
        <v>3.5826793103197639E-3</v>
      </c>
      <c r="AO296" s="13">
        <f t="shared" ref="AO296:AO359" si="534">_xlfn.POISSON.DIST(5,K296,FALSE) * _xlfn.POISSON.DIST(2,L296,FALSE)</f>
        <v>1.486028916030847E-3</v>
      </c>
      <c r="AP296" s="13">
        <f t="shared" ref="AP296:AP359" si="535">_xlfn.POISSON.DIST(5,K296,FALSE) * _xlfn.POISSON.DIST(3,L296,FALSE)</f>
        <v>4.109181514737582E-4</v>
      </c>
      <c r="AQ296" s="13">
        <f t="shared" ref="AQ296:AQ359" si="536">_xlfn.POISSON.DIST(5,K296,FALSE) * _xlfn.POISSON.DIST(4,L296,FALSE)</f>
        <v>8.5220613166943937E-5</v>
      </c>
      <c r="AR296" s="13">
        <f t="shared" ref="AR296:AR359" si="537">_xlfn.POISSON.DIST(0,K296,FALSE) * _xlfn.POISSON.DIST(5,L296,FALSE)</f>
        <v>3.6727065476263891E-4</v>
      </c>
      <c r="AS296" s="13">
        <f t="shared" ref="AS296:AS359" si="538">_xlfn.POISSON.DIST(1,K296,FALSE) * _xlfn.POISSON.DIST(5,L296,FALSE)</f>
        <v>4.9878114367956955E-4</v>
      </c>
      <c r="AT296" s="13">
        <f t="shared" ref="AT296:AT359" si="539">_xlfn.POISSON.DIST(2,K296,FALSE) * _xlfn.POISSON.DIST(5,L296,FALSE)</f>
        <v>3.3869113426865475E-4</v>
      </c>
      <c r="AU296" s="13">
        <f t="shared" ref="AU296:AU359" si="540">_xlfn.POISSON.DIST(3,K296,FALSE) * _xlfn.POISSON.DIST(5,L296,FALSE)</f>
        <v>1.5332266918505354E-4</v>
      </c>
      <c r="AV296" s="13">
        <f t="shared" ref="AV296:AV359" si="541">_xlfn.POISSON.DIST(4,K296,FALSE) * _xlfn.POISSON.DIST(5,L296,FALSE)</f>
        <v>5.205592612452901E-5</v>
      </c>
      <c r="AW296" s="13">
        <f t="shared" ref="AW296:AW359" si="542">_xlfn.POISSON.DIST(6,K296,FALSE) * _xlfn.POISSON.DIST(6,L296,FALSE)</f>
        <v>4.4248095973691042E-7</v>
      </c>
      <c r="AX296" s="13">
        <f t="shared" ref="AX296:AX359" si="543">_xlfn.POISSON.DIST(6,K296,FALSE) * _xlfn.POISSON.DIST(0,L296,FALSE)</f>
        <v>9.7753240388547924E-4</v>
      </c>
      <c r="AY296" s="13">
        <f t="shared" ref="AY296:AY359" si="544">_xlfn.POISSON.DIST(6,K296,FALSE) * _xlfn.POISSON.DIST(1,L296,FALSE)</f>
        <v>8.1092461407120185E-4</v>
      </c>
      <c r="AZ296" s="13">
        <f t="shared" ref="AZ296:AZ359" si="545">_xlfn.POISSON.DIST(6,K296,FALSE) * _xlfn.POISSON.DIST(2,L296,FALSE)</f>
        <v>3.3635648654342063E-4</v>
      </c>
      <c r="BA296" s="13">
        <f t="shared" ref="BA296:BA359" si="546">_xlfn.POISSON.DIST(6,K296,FALSE) * _xlfn.POISSON.DIST(3,L296,FALSE)</f>
        <v>9.3009620604018821E-5</v>
      </c>
      <c r="BB296" s="13">
        <f t="shared" ref="BB296:BB359" si="547">_xlfn.POISSON.DIST(6,K296,FALSE) * _xlfn.POISSON.DIST(4,L296,FALSE)</f>
        <v>1.9289332607653114E-5</v>
      </c>
      <c r="BC296" s="13">
        <f t="shared" ref="BC296:BC359" si="548">_xlfn.POISSON.DIST(6,K296,FALSE) * _xlfn.POISSON.DIST(5,L296,FALSE)</f>
        <v>3.2003429325468555E-6</v>
      </c>
      <c r="BD296" s="13">
        <f t="shared" ref="BD296:BD359" si="549">_xlfn.POISSON.DIST(0,K296,FALSE) * _xlfn.POISSON.DIST(6,L296,FALSE)</f>
        <v>5.0779018132675275E-5</v>
      </c>
      <c r="BE296" s="13">
        <f t="shared" ref="BE296:BE359" si="550">_xlfn.POISSON.DIST(1,K296,FALSE) * _xlfn.POISSON.DIST(6,L296,FALSE)</f>
        <v>6.8961721854718299E-5</v>
      </c>
      <c r="BF296" s="13">
        <f t="shared" ref="BF296:BF359" si="551">_xlfn.POISSON.DIST(2,K296,FALSE) * _xlfn.POISSON.DIST(6,L296,FALSE)</f>
        <v>4.682759982422072E-5</v>
      </c>
      <c r="BG296" s="13">
        <f t="shared" ref="BG296:BG359" si="552">_xlfn.POISSON.DIST(3,K296,FALSE) * _xlfn.POISSON.DIST(6,L296,FALSE)</f>
        <v>2.1198466301996544E-5</v>
      </c>
      <c r="BH296" s="13">
        <f t="shared" ref="BH296:BH359" si="553">_xlfn.POISSON.DIST(4,K296,FALSE) * _xlfn.POISSON.DIST(6,L296,FALSE)</f>
        <v>7.1972774908984139E-6</v>
      </c>
      <c r="BI296" s="13">
        <f t="shared" ref="BI296:BI359" si="554">_xlfn.POISSON.DIST(5,K296,FALSE) * _xlfn.POISSON.DIST(6,L296,FALSE)</f>
        <v>1.9548887185716495E-6</v>
      </c>
      <c r="BJ296" s="14">
        <f t="shared" ref="BJ296:BJ359" si="555">SUM(N296,Q296,T296,W296,X296,Y296,AD296,AE296,AF296,AG296,AM296,AN296,AO296,AP296,AQ296,AX296,AY296,AZ296,BA296,BB296,BC296)</f>
        <v>0.49161696133531657</v>
      </c>
      <c r="BK296" s="14">
        <f t="shared" ref="BK296:BK359" si="556">SUM(M296,P296,S296,V296,AC296,AL296,AY296)</f>
        <v>0.27975718406045991</v>
      </c>
      <c r="BL296" s="14">
        <f t="shared" ref="BL296:BL359" si="557">SUM(O296,R296,U296,AA296,AB296,AH296,AI296,AJ296,AK296,AR296,AS296,AT296,AU296,AV296,BD296,BE296,BF296,BG296,BH296,BI296)</f>
        <v>0.21821511238792834</v>
      </c>
      <c r="BM296" s="14">
        <f t="shared" ref="BM296:BM359" si="558">SUM(S296:BI296)</f>
        <v>0.37342217800151362</v>
      </c>
      <c r="BN296" s="14">
        <f t="shared" ref="BN296:BN359" si="559">SUM(M296:R296)</f>
        <v>0.62603036136079471</v>
      </c>
    </row>
    <row r="297" spans="1:66" x14ac:dyDescent="0.25">
      <c r="A297" t="s">
        <v>16</v>
      </c>
      <c r="B297" t="s">
        <v>67</v>
      </c>
      <c r="C297" t="s">
        <v>253</v>
      </c>
      <c r="D297" s="11">
        <v>44382</v>
      </c>
      <c r="E297" s="10">
        <f>VLOOKUP(A297,home!$A$2:$E$405,3,FALSE)</f>
        <v>1.5825</v>
      </c>
      <c r="F297" s="10">
        <f>VLOOKUP(B297,home!$B$2:$E$405,3,FALSE)</f>
        <v>1.1453</v>
      </c>
      <c r="G297" s="10">
        <f>VLOOKUP(C297,away!$B$2:$E$405,4,FALSE)</f>
        <v>1.1848000000000001</v>
      </c>
      <c r="H297" s="10">
        <f>VLOOKUP(A297,away!$A$2:$E$405,3,FALSE)</f>
        <v>1.3228</v>
      </c>
      <c r="I297" s="10">
        <f>VLOOKUP(C297,away!$B$2:$E$405,3,FALSE)</f>
        <v>1.4646999999999999</v>
      </c>
      <c r="J297" s="10">
        <f>VLOOKUP(B297,home!$B$2:$E$405,4,FALSE)</f>
        <v>0.94499999999999995</v>
      </c>
      <c r="K297" s="12">
        <f t="shared" si="504"/>
        <v>2.1473756538000002</v>
      </c>
      <c r="L297" s="12">
        <f t="shared" si="505"/>
        <v>1.8309423761999997</v>
      </c>
      <c r="M297" s="13">
        <f t="shared" si="506"/>
        <v>1.8717094468407126E-2</v>
      </c>
      <c r="N297" s="13">
        <f t="shared" si="507"/>
        <v>4.0192632971332118E-2</v>
      </c>
      <c r="O297" s="13">
        <f t="shared" si="508"/>
        <v>3.4269921421545203E-2</v>
      </c>
      <c r="P297" s="13">
        <f t="shared" si="509"/>
        <v>7.3590394918265273E-2</v>
      </c>
      <c r="Q297" s="13">
        <f t="shared" si="510"/>
        <v>4.3154340752378881E-2</v>
      </c>
      <c r="R297" s="13">
        <f t="shared" si="511"/>
        <v>3.137312567987563E-2</v>
      </c>
      <c r="S297" s="13">
        <f t="shared" si="512"/>
        <v>7.2334226786203784E-2</v>
      </c>
      <c r="T297" s="13">
        <f t="shared" si="513"/>
        <v>7.9013111200505054E-2</v>
      </c>
      <c r="U297" s="13">
        <f t="shared" si="514"/>
        <v>6.7369886268572515E-2</v>
      </c>
      <c r="V297" s="13">
        <f t="shared" si="515"/>
        <v>3.1599778268583123E-2</v>
      </c>
      <c r="W297" s="13">
        <f t="shared" si="516"/>
        <v>3.0889526895815866E-2</v>
      </c>
      <c r="X297" s="13">
        <f t="shared" si="517"/>
        <v>5.6556943774318892E-2</v>
      </c>
      <c r="Y297" s="13">
        <f t="shared" si="518"/>
        <v>5.1776252512380619E-2</v>
      </c>
      <c r="Z297" s="13">
        <f t="shared" si="519"/>
        <v>1.9147461760377574E-2</v>
      </c>
      <c r="AA297" s="13">
        <f t="shared" si="520"/>
        <v>4.1116793216301295E-2</v>
      </c>
      <c r="AB297" s="13">
        <f t="shared" si="521"/>
        <v>4.4146600357507212E-2</v>
      </c>
      <c r="AC297" s="13">
        <f t="shared" si="522"/>
        <v>7.765094650640742E-3</v>
      </c>
      <c r="AD297" s="13">
        <f t="shared" si="523"/>
        <v>1.6582854503368823E-2</v>
      </c>
      <c r="AE297" s="13">
        <f t="shared" si="524"/>
        <v>3.0362251028576974E-2</v>
      </c>
      <c r="AF297" s="13">
        <f t="shared" si="525"/>
        <v>2.779576602252181E-2</v>
      </c>
      <c r="AG297" s="13">
        <f t="shared" si="526"/>
        <v>1.6964148629858435E-2</v>
      </c>
      <c r="AH297" s="13">
        <f t="shared" si="527"/>
        <v>8.7644747834360864E-3</v>
      </c>
      <c r="AI297" s="13">
        <f t="shared" si="528"/>
        <v>1.8820619768294678E-2</v>
      </c>
      <c r="AJ297" s="13">
        <f t="shared" si="529"/>
        <v>2.0207470339931501E-2</v>
      </c>
      <c r="AK297" s="13">
        <f t="shared" si="530"/>
        <v>1.4464343277618174E-2</v>
      </c>
      <c r="AL297" s="13">
        <f t="shared" si="531"/>
        <v>1.2212074537164891E-3</v>
      </c>
      <c r="AM297" s="13">
        <f t="shared" si="532"/>
        <v>7.1219236062083783E-3</v>
      </c>
      <c r="AN297" s="13">
        <f t="shared" si="533"/>
        <v>1.3039831730666036E-2</v>
      </c>
      <c r="AO297" s="13">
        <f t="shared" si="534"/>
        <v>1.1937590247096916E-2</v>
      </c>
      <c r="AP297" s="13">
        <f t="shared" si="535"/>
        <v>7.2856799510405239E-3</v>
      </c>
      <c r="AQ297" s="13">
        <f t="shared" si="536"/>
        <v>3.334915040447708E-3</v>
      </c>
      <c r="AR297" s="13">
        <f t="shared" si="537"/>
        <v>3.2094496572258892E-3</v>
      </c>
      <c r="AS297" s="13">
        <f t="shared" si="538"/>
        <v>6.8918940560236302E-3</v>
      </c>
      <c r="AT297" s="13">
        <f t="shared" si="539"/>
        <v>7.3997427522370408E-3</v>
      </c>
      <c r="AU297" s="13">
        <f t="shared" si="540"/>
        <v>5.2966758101789429E-3</v>
      </c>
      <c r="AV297" s="13">
        <f t="shared" si="541"/>
        <v>2.8434881702124135E-3</v>
      </c>
      <c r="AW297" s="13">
        <f t="shared" si="542"/>
        <v>1.3337353031864536E-4</v>
      </c>
      <c r="AX297" s="13">
        <f t="shared" si="543"/>
        <v>2.5489075600325642E-3</v>
      </c>
      <c r="AY297" s="13">
        <f t="shared" si="544"/>
        <v>4.6669028646801657E-3</v>
      </c>
      <c r="AZ297" s="13">
        <f t="shared" si="545"/>
        <v>4.2724151102760451E-3</v>
      </c>
      <c r="BA297" s="13">
        <f t="shared" si="546"/>
        <v>2.607515291373869E-3</v>
      </c>
      <c r="BB297" s="13">
        <f t="shared" si="547"/>
        <v>1.1935525608914763E-3</v>
      </c>
      <c r="BC297" s="13">
        <f t="shared" si="548"/>
        <v>4.3706519239164698E-4</v>
      </c>
      <c r="BD297" s="13">
        <f t="shared" si="549"/>
        <v>9.793862302825741E-4</v>
      </c>
      <c r="BE297" s="13">
        <f t="shared" si="550"/>
        <v>2.1031101465757598E-3</v>
      </c>
      <c r="BF297" s="13">
        <f t="shared" si="551"/>
        <v>2.2580837630082687E-3</v>
      </c>
      <c r="BG297" s="13">
        <f t="shared" si="552"/>
        <v>1.6163180323083488E-3</v>
      </c>
      <c r="BH297" s="13">
        <f t="shared" si="553"/>
        <v>8.6771049784421762E-4</v>
      </c>
      <c r="BI297" s="13">
        <f t="shared" si="554"/>
        <v>3.7266007952346992E-4</v>
      </c>
      <c r="BJ297" s="14">
        <f t="shared" si="555"/>
        <v>0.45173412744616287</v>
      </c>
      <c r="BK297" s="14">
        <f t="shared" si="556"/>
        <v>0.20989469941049668</v>
      </c>
      <c r="BL297" s="14">
        <f t="shared" si="557"/>
        <v>0.31437175430850295</v>
      </c>
      <c r="BM297" s="14">
        <f t="shared" si="558"/>
        <v>0.74931700337937401</v>
      </c>
      <c r="BN297" s="14">
        <f t="shared" si="559"/>
        <v>0.24129751021180421</v>
      </c>
    </row>
    <row r="298" spans="1:66" x14ac:dyDescent="0.25">
      <c r="A298" t="s">
        <v>16</v>
      </c>
      <c r="B298" t="s">
        <v>254</v>
      </c>
      <c r="C298" t="s">
        <v>68</v>
      </c>
      <c r="D298" s="11">
        <v>44382</v>
      </c>
      <c r="E298" s="10">
        <f>VLOOKUP(A298,home!$A$2:$E$405,3,FALSE)</f>
        <v>1.5825</v>
      </c>
      <c r="F298" s="10">
        <f>VLOOKUP(B298,home!$B$2:$E$405,3,FALSE)</f>
        <v>1.1284000000000001</v>
      </c>
      <c r="G298" s="10">
        <f>VLOOKUP(C298,away!$B$2:$E$405,4,FALSE)</f>
        <v>1.1057999999999999</v>
      </c>
      <c r="H298" s="10">
        <f>VLOOKUP(A298,away!$A$2:$E$405,3,FALSE)</f>
        <v>1.3228</v>
      </c>
      <c r="I298" s="10">
        <f>VLOOKUP(C298,away!$B$2:$E$405,3,FALSE)</f>
        <v>1.0867</v>
      </c>
      <c r="J298" s="10">
        <f>VLOOKUP(B298,home!$B$2:$E$405,4,FALSE)</f>
        <v>0.75600000000000001</v>
      </c>
      <c r="K298" s="12">
        <f t="shared" si="504"/>
        <v>1.9746193194000001</v>
      </c>
      <c r="L298" s="12">
        <f t="shared" si="505"/>
        <v>1.0867399905599999</v>
      </c>
      <c r="M298" s="13">
        <f t="shared" si="506"/>
        <v>4.6824003607003506E-2</v>
      </c>
      <c r="N298" s="13">
        <f t="shared" si="507"/>
        <v>9.2459582134044413E-2</v>
      </c>
      <c r="O298" s="13">
        <f t="shared" si="508"/>
        <v>5.0885517237856392E-2</v>
      </c>
      <c r="P298" s="13">
        <f t="shared" si="509"/>
        <v>0.10047952541553296</v>
      </c>
      <c r="Q298" s="13">
        <f t="shared" si="510"/>
        <v>9.1286238572767617E-2</v>
      </c>
      <c r="R298" s="13">
        <f t="shared" si="511"/>
        <v>2.7649663261354384E-2</v>
      </c>
      <c r="S298" s="13">
        <f t="shared" si="512"/>
        <v>5.3904697644333047E-2</v>
      </c>
      <c r="T298" s="13">
        <f t="shared" si="513"/>
        <v>9.9204406044827373E-2</v>
      </c>
      <c r="U298" s="13">
        <f t="shared" si="514"/>
        <v>5.4597559250774773E-2</v>
      </c>
      <c r="V298" s="13">
        <f t="shared" si="515"/>
        <v>1.2852663448312271E-2</v>
      </c>
      <c r="W298" s="13">
        <f t="shared" si="516"/>
        <v>6.0085190093714803E-2</v>
      </c>
      <c r="X298" s="13">
        <f t="shared" si="517"/>
        <v>6.5296978915239431E-2</v>
      </c>
      <c r="Y298" s="13">
        <f t="shared" si="518"/>
        <v>3.54804191249719E-2</v>
      </c>
      <c r="Z298" s="13">
        <f t="shared" si="519"/>
        <v>1.0015998263877147E-2</v>
      </c>
      <c r="AA298" s="13">
        <f t="shared" si="520"/>
        <v>1.9777783674928676E-2</v>
      </c>
      <c r="AB298" s="13">
        <f t="shared" si="521"/>
        <v>1.9526796869714053E-2</v>
      </c>
      <c r="AC298" s="13">
        <f t="shared" si="522"/>
        <v>1.7237813729724827E-3</v>
      </c>
      <c r="AD298" s="13">
        <f t="shared" si="523"/>
        <v>2.9661344292217683E-2</v>
      </c>
      <c r="AE298" s="13">
        <f t="shared" si="524"/>
        <v>3.2234169016121555E-2</v>
      </c>
      <c r="AF298" s="13">
        <f t="shared" si="525"/>
        <v>1.7515080266144688E-2</v>
      </c>
      <c r="AG298" s="13">
        <f t="shared" si="526"/>
        <v>6.3447793876959075E-3</v>
      </c>
      <c r="AH298" s="13">
        <f t="shared" si="527"/>
        <v>2.721196464683706E-3</v>
      </c>
      <c r="AI298" s="13">
        <f t="shared" si="528"/>
        <v>5.3733271110474254E-3</v>
      </c>
      <c r="AJ298" s="13">
        <f t="shared" si="529"/>
        <v>5.3051377614650201E-3</v>
      </c>
      <c r="AK298" s="13">
        <f t="shared" si="530"/>
        <v>3.4918758386224325E-3</v>
      </c>
      <c r="AL298" s="13">
        <f t="shared" si="531"/>
        <v>1.4796234489483471E-4</v>
      </c>
      <c r="AM298" s="13">
        <f t="shared" si="532"/>
        <v>1.171397269575759E-2</v>
      </c>
      <c r="AN298" s="13">
        <f t="shared" si="533"/>
        <v>1.2730042576807701E-2</v>
      </c>
      <c r="AO298" s="13">
        <f t="shared" si="534"/>
        <v>6.9171231748741983E-3</v>
      </c>
      <c r="AP298" s="13">
        <f t="shared" si="535"/>
        <v>2.5057047912550481E-3</v>
      </c>
      <c r="AQ298" s="13">
        <f t="shared" si="536"/>
        <v>6.8076240029866424E-4</v>
      </c>
      <c r="AR298" s="13">
        <f t="shared" si="537"/>
        <v>5.9144660406845544E-4</v>
      </c>
      <c r="AS298" s="13">
        <f t="shared" si="538"/>
        <v>1.1678818907870946E-3</v>
      </c>
      <c r="AT298" s="13">
        <f t="shared" si="539"/>
        <v>1.1530610721627995E-3</v>
      </c>
      <c r="AU298" s="13">
        <f t="shared" si="540"/>
        <v>7.5895222318024709E-4</v>
      </c>
      <c r="AV298" s="13">
        <f t="shared" si="541"/>
        <v>3.7466043059832405E-4</v>
      </c>
      <c r="AW298" s="13">
        <f t="shared" si="542"/>
        <v>8.819779653083445E-6</v>
      </c>
      <c r="AX298" s="13">
        <f t="shared" si="543"/>
        <v>3.8551061319945065E-3</v>
      </c>
      <c r="AY298" s="13">
        <f t="shared" si="544"/>
        <v>4.1894980014915073E-3</v>
      </c>
      <c r="AZ298" s="13">
        <f t="shared" si="545"/>
        <v>2.2764475092960095E-3</v>
      </c>
      <c r="BA298" s="13">
        <f t="shared" si="546"/>
        <v>8.2463551492089379E-4</v>
      </c>
      <c r="BB298" s="13">
        <f t="shared" si="547"/>
        <v>2.2404109792514311E-4</v>
      </c>
      <c r="BC298" s="13">
        <f t="shared" si="548"/>
        <v>4.8694884128844435E-5</v>
      </c>
      <c r="BD298" s="13">
        <f t="shared" si="549"/>
        <v>1.0712477948701617E-4</v>
      </c>
      <c r="BE298" s="13">
        <f t="shared" si="550"/>
        <v>2.1153065916152696E-4</v>
      </c>
      <c r="BF298" s="13">
        <f t="shared" si="551"/>
        <v>2.0884626311288394E-4</v>
      </c>
      <c r="BG298" s="13">
        <f t="shared" si="552"/>
        <v>1.3746395530906541E-4</v>
      </c>
      <c r="BH298" s="13">
        <f t="shared" si="553"/>
        <v>6.7859745468604668E-5</v>
      </c>
      <c r="BI298" s="13">
        <f t="shared" si="554"/>
        <v>2.6799432882374676E-5</v>
      </c>
      <c r="BJ298" s="14">
        <f t="shared" si="555"/>
        <v>0.5755342166264954</v>
      </c>
      <c r="BK298" s="14">
        <f t="shared" si="556"/>
        <v>0.2201221318345406</v>
      </c>
      <c r="BL298" s="14">
        <f t="shared" si="557"/>
        <v>0.19413448452666526</v>
      </c>
      <c r="BM298" s="14">
        <f t="shared" si="558"/>
        <v>0.58604162280118077</v>
      </c>
      <c r="BN298" s="14">
        <f t="shared" si="559"/>
        <v>0.40958453022855928</v>
      </c>
    </row>
    <row r="299" spans="1:66" x14ac:dyDescent="0.25">
      <c r="A299" t="s">
        <v>69</v>
      </c>
      <c r="B299" t="s">
        <v>78</v>
      </c>
      <c r="C299" t="s">
        <v>325</v>
      </c>
      <c r="D299" s="11">
        <v>44382</v>
      </c>
      <c r="E299" s="10">
        <f>VLOOKUP(A299,home!$A$2:$E$405,3,FALSE)</f>
        <v>1.3382000000000001</v>
      </c>
      <c r="F299" s="10">
        <f>VLOOKUP(B299,home!$B$2:$E$405,3,FALSE)</f>
        <v>1.3285</v>
      </c>
      <c r="G299" s="10">
        <f>VLOOKUP(C299,away!$B$2:$E$405,4,FALSE)</f>
        <v>1.2039</v>
      </c>
      <c r="H299" s="10">
        <f>VLOOKUP(A299,away!$A$2:$E$405,3,FALSE)</f>
        <v>1.3237000000000001</v>
      </c>
      <c r="I299" s="10">
        <f>VLOOKUP(C299,away!$B$2:$E$405,3,FALSE)</f>
        <v>0.75549999999999995</v>
      </c>
      <c r="J299" s="10">
        <f>VLOOKUP(B299,home!$B$2:$E$405,4,FALSE)</f>
        <v>1.0911999999999999</v>
      </c>
      <c r="K299" s="12">
        <f t="shared" si="504"/>
        <v>2.1402918549300001</v>
      </c>
      <c r="L299" s="12">
        <f t="shared" si="505"/>
        <v>1.09126039792</v>
      </c>
      <c r="M299" s="13">
        <f t="shared" si="506"/>
        <v>3.9496143180194052E-2</v>
      </c>
      <c r="N299" s="13">
        <f t="shared" si="507"/>
        <v>8.4533273549718388E-2</v>
      </c>
      <c r="O299" s="13">
        <f t="shared" si="508"/>
        <v>4.310057692312385E-2</v>
      </c>
      <c r="P299" s="13">
        <f t="shared" si="509"/>
        <v>9.2247813731345898E-2</v>
      </c>
      <c r="Q299" s="13">
        <f t="shared" si="510"/>
        <v>9.0462938424515957E-2</v>
      </c>
      <c r="R299" s="13">
        <f t="shared" si="511"/>
        <v>2.3516976361854847E-2</v>
      </c>
      <c r="S299" s="13">
        <f t="shared" si="512"/>
        <v>5.3863861462303417E-2</v>
      </c>
      <c r="T299" s="13">
        <f t="shared" si="513"/>
        <v>9.8718622182149732E-2</v>
      </c>
      <c r="U299" s="13">
        <f t="shared" si="514"/>
        <v>5.0333192959859274E-2</v>
      </c>
      <c r="V299" s="13">
        <f t="shared" si="515"/>
        <v>1.3978364746361925E-2</v>
      </c>
      <c r="W299" s="13">
        <f t="shared" si="516"/>
        <v>6.4539030094341865E-2</v>
      </c>
      <c r="X299" s="13">
        <f t="shared" si="517"/>
        <v>7.0428887662122366E-2</v>
      </c>
      <c r="Y299" s="13">
        <f t="shared" si="518"/>
        <v>3.8428127987615308E-2</v>
      </c>
      <c r="Z299" s="13">
        <f t="shared" si="519"/>
        <v>8.5543816608376535E-3</v>
      </c>
      <c r="AA299" s="13">
        <f t="shared" si="520"/>
        <v>1.8308873392653396E-2</v>
      </c>
      <c r="AB299" s="13">
        <f t="shared" si="521"/>
        <v>1.959316629762033E-2</v>
      </c>
      <c r="AC299" s="13">
        <f t="shared" si="522"/>
        <v>2.0405055461811413E-3</v>
      </c>
      <c r="AD299" s="13">
        <f t="shared" si="523"/>
        <v>3.4533090109000512E-2</v>
      </c>
      <c r="AE299" s="13">
        <f t="shared" si="524"/>
        <v>3.7684593653755115E-2</v>
      </c>
      <c r="AF299" s="13">
        <f t="shared" si="525"/>
        <v>2.0561852333025155E-2</v>
      </c>
      <c r="AG299" s="13">
        <f t="shared" si="526"/>
        <v>7.4794450529697713E-3</v>
      </c>
      <c r="AH299" s="13">
        <f t="shared" si="527"/>
        <v>2.3337644837913112E-3</v>
      </c>
      <c r="AI299" s="13">
        <f t="shared" si="528"/>
        <v>4.9949371159834595E-3</v>
      </c>
      <c r="AJ299" s="13">
        <f t="shared" si="529"/>
        <v>5.3453116126134723E-3</v>
      </c>
      <c r="AK299" s="13">
        <f t="shared" si="530"/>
        <v>3.8135089688464525E-3</v>
      </c>
      <c r="AL299" s="13">
        <f t="shared" si="531"/>
        <v>1.9063347495285366E-4</v>
      </c>
      <c r="AM299" s="13">
        <f t="shared" si="532"/>
        <v>1.4782178297171499E-2</v>
      </c>
      <c r="AN299" s="13">
        <f t="shared" si="533"/>
        <v>1.6131205770695756E-2</v>
      </c>
      <c r="AO299" s="13">
        <f t="shared" si="534"/>
        <v>8.8016730141294245E-3</v>
      </c>
      <c r="AP299" s="13">
        <f t="shared" si="535"/>
        <v>3.2016390652535344E-3</v>
      </c>
      <c r="AQ299" s="13">
        <f t="shared" si="536"/>
        <v>8.7345548008619701E-4</v>
      </c>
      <c r="AR299" s="13">
        <f t="shared" si="537"/>
        <v>5.093489518467341E-4</v>
      </c>
      <c r="AS299" s="13">
        <f t="shared" si="538"/>
        <v>1.0901554129546978E-3</v>
      </c>
      <c r="AT299" s="13">
        <f t="shared" si="539"/>
        <v>1.1666253754773954E-3</v>
      </c>
      <c r="AU299" s="13">
        <f t="shared" si="540"/>
        <v>8.3230626296297398E-4</v>
      </c>
      <c r="AV299" s="13">
        <f t="shared" si="541"/>
        <v>4.4534457885672001E-4</v>
      </c>
      <c r="AW299" s="13">
        <f t="shared" si="542"/>
        <v>1.2367959580944449E-5</v>
      </c>
      <c r="AX299" s="13">
        <f t="shared" si="543"/>
        <v>5.2730293012598689E-3</v>
      </c>
      <c r="AY299" s="13">
        <f t="shared" si="544"/>
        <v>5.7542480535366638E-3</v>
      </c>
      <c r="AZ299" s="13">
        <f t="shared" si="545"/>
        <v>3.139691510316402E-3</v>
      </c>
      <c r="BA299" s="13">
        <f t="shared" si="546"/>
        <v>1.142073668964641E-3</v>
      </c>
      <c r="BB299" s="13">
        <f t="shared" si="547"/>
        <v>3.1157494161207706E-4</v>
      </c>
      <c r="BC299" s="13">
        <f t="shared" si="548"/>
        <v>6.8001878953099216E-5</v>
      </c>
      <c r="BD299" s="13">
        <f t="shared" si="549"/>
        <v>9.2638723312066956E-5</v>
      </c>
      <c r="BE299" s="13">
        <f t="shared" si="550"/>
        <v>1.9827390495593083E-4</v>
      </c>
      <c r="BF299" s="13">
        <f t="shared" si="551"/>
        <v>2.1218201191117189E-4</v>
      </c>
      <c r="BG299" s="13">
        <f t="shared" si="552"/>
        <v>1.5137714395204713E-4</v>
      </c>
      <c r="BH299" s="13">
        <f t="shared" si="553"/>
        <v>8.0997817055783149E-5</v>
      </c>
      <c r="BI299" s="13">
        <f t="shared" si="554"/>
        <v>3.4671793622320558E-5</v>
      </c>
      <c r="BJ299" s="14">
        <f t="shared" si="555"/>
        <v>0.60684863203119321</v>
      </c>
      <c r="BK299" s="14">
        <f t="shared" si="556"/>
        <v>0.20757157019487599</v>
      </c>
      <c r="BL299" s="14">
        <f t="shared" si="557"/>
        <v>0.17615423009325423</v>
      </c>
      <c r="BM299" s="14">
        <f t="shared" si="558"/>
        <v>0.62002921171545233</v>
      </c>
      <c r="BN299" s="14">
        <f t="shared" si="559"/>
        <v>0.37335772217075303</v>
      </c>
    </row>
    <row r="300" spans="1:66" x14ac:dyDescent="0.25">
      <c r="A300" t="s">
        <v>21</v>
      </c>
      <c r="B300" t="s">
        <v>267</v>
      </c>
      <c r="C300" t="s">
        <v>272</v>
      </c>
      <c r="D300" s="11">
        <v>44382</v>
      </c>
      <c r="E300" s="10">
        <f>VLOOKUP(A300,home!$A$2:$E$405,3,FALSE)</f>
        <v>1.4056</v>
      </c>
      <c r="F300" s="10">
        <f>VLOOKUP(B300,home!$B$2:$E$405,3,FALSE)</f>
        <v>1.1067</v>
      </c>
      <c r="G300" s="10">
        <f>VLOOKUP(C300,away!$B$2:$E$405,4,FALSE)</f>
        <v>0.43480000000000002</v>
      </c>
      <c r="H300" s="10">
        <f>VLOOKUP(A300,away!$A$2:$E$405,3,FALSE)</f>
        <v>1.3583000000000001</v>
      </c>
      <c r="I300" s="10">
        <f>VLOOKUP(C300,away!$B$2:$E$405,3,FALSE)</f>
        <v>1.3906000000000001</v>
      </c>
      <c r="J300" s="10">
        <f>VLOOKUP(B300,home!$B$2:$E$405,4,FALSE)</f>
        <v>1.0633999999999999</v>
      </c>
      <c r="K300" s="12">
        <f t="shared" si="504"/>
        <v>0.67636510569600006</v>
      </c>
      <c r="L300" s="12">
        <f t="shared" si="505"/>
        <v>2.0086051955320001</v>
      </c>
      <c r="M300" s="13">
        <f t="shared" si="506"/>
        <v>6.8223220112090616E-2</v>
      </c>
      <c r="N300" s="13">
        <f t="shared" si="507"/>
        <v>4.6143805482035651E-2</v>
      </c>
      <c r="O300" s="13">
        <f t="shared" si="508"/>
        <v>0.13703351437306843</v>
      </c>
      <c r="P300" s="13">
        <f t="shared" si="509"/>
        <v>9.2684687432834784E-2</v>
      </c>
      <c r="Q300" s="13">
        <f t="shared" si="510"/>
        <v>1.5605029936036352E-2</v>
      </c>
      <c r="R300" s="13">
        <f t="shared" si="511"/>
        <v>0.13762311446587713</v>
      </c>
      <c r="S300" s="13">
        <f t="shared" si="512"/>
        <v>3.1479206311312291E-2</v>
      </c>
      <c r="T300" s="13">
        <f t="shared" si="513"/>
        <v>3.1344344205955013E-2</v>
      </c>
      <c r="U300" s="13">
        <f t="shared" si="514"/>
        <v>9.3083472361925712E-2</v>
      </c>
      <c r="V300" s="13">
        <f t="shared" si="515"/>
        <v>4.7517878204387546E-3</v>
      </c>
      <c r="W300" s="13">
        <f t="shared" si="516"/>
        <v>3.5182325740254908E-3</v>
      </c>
      <c r="X300" s="13">
        <f t="shared" si="517"/>
        <v>7.0667402272775234E-3</v>
      </c>
      <c r="Y300" s="13">
        <f t="shared" si="518"/>
        <v>7.0971455679923103E-3</v>
      </c>
      <c r="Z300" s="13">
        <f t="shared" si="519"/>
        <v>9.2143500913818677E-2</v>
      </c>
      <c r="AA300" s="13">
        <f t="shared" si="520"/>
        <v>6.2322648734774451E-2</v>
      </c>
      <c r="AB300" s="13">
        <f t="shared" si="521"/>
        <v>2.1076432449375199E-2</v>
      </c>
      <c r="AC300" s="13">
        <f t="shared" si="522"/>
        <v>4.0347147217702364E-4</v>
      </c>
      <c r="AD300" s="13">
        <f t="shared" si="523"/>
        <v>5.9490243669846528E-4</v>
      </c>
      <c r="AE300" s="13">
        <f t="shared" si="524"/>
        <v>1.1949241251871842E-3</v>
      </c>
      <c r="AF300" s="13">
        <f t="shared" si="525"/>
        <v>1.2000654030587541E-3</v>
      </c>
      <c r="AG300" s="13">
        <f t="shared" si="526"/>
        <v>8.0348586785400583E-4</v>
      </c>
      <c r="AH300" s="13">
        <f t="shared" si="527"/>
        <v>4.6269978667500961E-2</v>
      </c>
      <c r="AI300" s="13">
        <f t="shared" si="528"/>
        <v>3.1295399011995954E-2</v>
      </c>
      <c r="AJ300" s="13">
        <f t="shared" si="529"/>
        <v>1.0583557930273569E-2</v>
      </c>
      <c r="AK300" s="13">
        <f t="shared" si="530"/>
        <v>2.3861164260497408E-3</v>
      </c>
      <c r="AL300" s="13">
        <f t="shared" si="531"/>
        <v>2.1925454251706228E-5</v>
      </c>
      <c r="AM300" s="13">
        <f t="shared" si="532"/>
        <v>8.0474249895273124E-5</v>
      </c>
      <c r="AN300" s="13">
        <f t="shared" si="533"/>
        <v>1.6164099644618612E-4</v>
      </c>
      <c r="AO300" s="13">
        <f t="shared" si="534"/>
        <v>1.6233647263638951E-4</v>
      </c>
      <c r="AP300" s="13">
        <f t="shared" si="535"/>
        <v>1.0868996078726344E-4</v>
      </c>
      <c r="AQ300" s="13">
        <f t="shared" si="536"/>
        <v>5.45788049848667E-5</v>
      </c>
      <c r="AR300" s="13">
        <f t="shared" si="537"/>
        <v>1.8587623909739458E-2</v>
      </c>
      <c r="AS300" s="13">
        <f t="shared" si="538"/>
        <v>1.2572020210348428E-2</v>
      </c>
      <c r="AT300" s="13">
        <f t="shared" si="539"/>
        <v>4.2516378891922805E-3</v>
      </c>
      <c r="AU300" s="13">
        <f t="shared" si="540"/>
        <v>9.5855317010155199E-4</v>
      </c>
      <c r="AV300" s="13">
        <f t="shared" si="541"/>
        <v>1.6208297905274301E-4</v>
      </c>
      <c r="AW300" s="13">
        <f t="shared" si="542"/>
        <v>8.2741211325748119E-7</v>
      </c>
      <c r="AX300" s="13">
        <f t="shared" si="543"/>
        <v>9.0716624227037821E-6</v>
      </c>
      <c r="AY300" s="13">
        <f t="shared" si="544"/>
        <v>1.8221388274355231E-5</v>
      </c>
      <c r="AZ300" s="13">
        <f t="shared" si="545"/>
        <v>1.8299787578837889E-5</v>
      </c>
      <c r="BA300" s="13">
        <f t="shared" si="546"/>
        <v>1.2252349469328583E-5</v>
      </c>
      <c r="BB300" s="13">
        <f t="shared" si="547"/>
        <v>6.1525332003917859E-6</v>
      </c>
      <c r="BC300" s="13">
        <f t="shared" si="548"/>
        <v>2.4716020303980141E-6</v>
      </c>
      <c r="BD300" s="13">
        <f t="shared" si="549"/>
        <v>6.222532992949577E-3</v>
      </c>
      <c r="BE300" s="13">
        <f t="shared" si="550"/>
        <v>4.2087041854731886E-3</v>
      </c>
      <c r="BF300" s="13">
        <f t="shared" si="551"/>
        <v>1.4233103256253853E-3</v>
      </c>
      <c r="BG300" s="13">
        <f t="shared" si="552"/>
        <v>3.2089247960994071E-4</v>
      </c>
      <c r="BH300" s="13">
        <f t="shared" si="553"/>
        <v>5.4260118972107264E-5</v>
      </c>
      <c r="BI300" s="13">
        <f t="shared" si="554"/>
        <v>7.3399302207293773E-6</v>
      </c>
      <c r="BJ300" s="14">
        <f t="shared" si="555"/>
        <v>0.11520286563384673</v>
      </c>
      <c r="BK300" s="14">
        <f t="shared" si="556"/>
        <v>0.19758251999137952</v>
      </c>
      <c r="BL300" s="14">
        <f t="shared" si="557"/>
        <v>0.59044319261212641</v>
      </c>
      <c r="BM300" s="14">
        <f t="shared" si="558"/>
        <v>0.4980413133730674</v>
      </c>
      <c r="BN300" s="14">
        <f t="shared" si="559"/>
        <v>0.49731337180194291</v>
      </c>
    </row>
    <row r="301" spans="1:66" x14ac:dyDescent="0.25">
      <c r="A301" t="s">
        <v>27</v>
      </c>
      <c r="B301" t="s">
        <v>187</v>
      </c>
      <c r="C301" t="s">
        <v>186</v>
      </c>
      <c r="D301" s="11">
        <v>44382</v>
      </c>
      <c r="E301" s="10">
        <f>VLOOKUP(A301,home!$A$2:$E$405,3,FALSE)</f>
        <v>1.3</v>
      </c>
      <c r="F301" s="10">
        <f>VLOOKUP(B301,home!$B$2:$E$405,3,FALSE)</f>
        <v>0.72870000000000001</v>
      </c>
      <c r="G301" s="10">
        <f>VLOOKUP(C301,away!$B$2:$E$405,4,FALSE)</f>
        <v>0.85019999999999996</v>
      </c>
      <c r="H301" s="10">
        <f>VLOOKUP(A301,away!$A$2:$E$405,3,FALSE)</f>
        <v>1.0919000000000001</v>
      </c>
      <c r="I301" s="10">
        <f>VLOOKUP(C301,away!$B$2:$E$405,3,FALSE)</f>
        <v>1.1086</v>
      </c>
      <c r="J301" s="10">
        <f>VLOOKUP(B301,home!$B$2:$E$405,4,FALSE)</f>
        <v>0.91579999999999995</v>
      </c>
      <c r="K301" s="12">
        <f t="shared" si="504"/>
        <v>0.80540296200000006</v>
      </c>
      <c r="L301" s="12">
        <f t="shared" si="505"/>
        <v>1.1085578953720001</v>
      </c>
      <c r="M301" s="13">
        <f t="shared" si="506"/>
        <v>0.14749502134398937</v>
      </c>
      <c r="N301" s="13">
        <f t="shared" si="507"/>
        <v>0.11879292707070226</v>
      </c>
      <c r="O301" s="13">
        <f t="shared" si="508"/>
        <v>0.1635067704389411</v>
      </c>
      <c r="P301" s="13">
        <f t="shared" si="509"/>
        <v>0.13168883721857719</v>
      </c>
      <c r="Q301" s="13">
        <f t="shared" si="510"/>
        <v>4.7838087663696793E-2</v>
      </c>
      <c r="R301" s="13">
        <f t="shared" si="511"/>
        <v>9.0628360658432661E-2</v>
      </c>
      <c r="S301" s="13">
        <f t="shared" si="512"/>
        <v>2.9394127493184766E-2</v>
      </c>
      <c r="T301" s="13">
        <f t="shared" si="513"/>
        <v>5.3031289779088962E-2</v>
      </c>
      <c r="U301" s="13">
        <f t="shared" si="514"/>
        <v>7.2992350115505936E-2</v>
      </c>
      <c r="V301" s="13">
        <f t="shared" si="515"/>
        <v>2.9160144113945011E-3</v>
      </c>
      <c r="W301" s="13">
        <f t="shared" si="516"/>
        <v>1.2842979166919021E-2</v>
      </c>
      <c r="X301" s="13">
        <f t="shared" si="517"/>
        <v>1.4237185955586193E-2</v>
      </c>
      <c r="Y301" s="13">
        <f t="shared" si="518"/>
        <v>7.8913724494722153E-3</v>
      </c>
      <c r="Z301" s="13">
        <f t="shared" si="519"/>
        <v>3.3488928250842223E-2</v>
      </c>
      <c r="AA301" s="13">
        <f t="shared" si="520"/>
        <v>2.6972082007433805E-2</v>
      </c>
      <c r="AB301" s="13">
        <f t="shared" si="521"/>
        <v>1.0861697370047047E-2</v>
      </c>
      <c r="AC301" s="13">
        <f t="shared" si="522"/>
        <v>1.6272013101274952E-4</v>
      </c>
      <c r="AD301" s="13">
        <f t="shared" si="523"/>
        <v>2.5859433654852174E-3</v>
      </c>
      <c r="AE301" s="13">
        <f t="shared" si="524"/>
        <v>2.8666679347934794E-3</v>
      </c>
      <c r="AF301" s="13">
        <f t="shared" si="525"/>
        <v>1.5889336862625291E-3</v>
      </c>
      <c r="AG301" s="13">
        <f t="shared" si="526"/>
        <v>5.8714166104295422E-4</v>
      </c>
      <c r="AH301" s="13">
        <f t="shared" si="527"/>
        <v>9.2811039550043991E-3</v>
      </c>
      <c r="AI301" s="13">
        <f t="shared" si="528"/>
        <v>7.4750286159904573E-3</v>
      </c>
      <c r="AJ301" s="13">
        <f t="shared" si="529"/>
        <v>3.0102050941767378E-3</v>
      </c>
      <c r="AK301" s="13">
        <f t="shared" si="530"/>
        <v>8.0814269969247787E-4</v>
      </c>
      <c r="AL301" s="13">
        <f t="shared" si="531"/>
        <v>5.8112944151919405E-6</v>
      </c>
      <c r="AM301" s="13">
        <f t="shared" si="532"/>
        <v>4.1654528922520877E-4</v>
      </c>
      <c r="AN301" s="13">
        <f t="shared" si="533"/>
        <v>4.6176456915061849E-4</v>
      </c>
      <c r="AO301" s="13">
        <f t="shared" si="534"/>
        <v>2.5594637946748408E-4</v>
      </c>
      <c r="AP301" s="13">
        <f t="shared" si="535"/>
        <v>9.4577126583519124E-5</v>
      </c>
      <c r="AQ301" s="13">
        <f t="shared" si="536"/>
        <v>2.6211055098939317E-5</v>
      </c>
      <c r="AR301" s="13">
        <f t="shared" si="537"/>
        <v>2.0577282134176846E-3</v>
      </c>
      <c r="AS301" s="13">
        <f t="shared" si="538"/>
        <v>1.6573003980775713E-3</v>
      </c>
      <c r="AT301" s="13">
        <f t="shared" si="539"/>
        <v>6.673973247677276E-4</v>
      </c>
      <c r="AU301" s="13">
        <f t="shared" si="540"/>
        <v>1.7917459406626793E-4</v>
      </c>
      <c r="AV301" s="13">
        <f t="shared" si="541"/>
        <v>3.6076937194029947E-5</v>
      </c>
      <c r="AW301" s="13">
        <f t="shared" si="542"/>
        <v>1.4412588252096499E-7</v>
      </c>
      <c r="AX301" s="13">
        <f t="shared" si="543"/>
        <v>5.5914468291521602E-5</v>
      </c>
      <c r="AY301" s="13">
        <f t="shared" si="544"/>
        <v>6.1984425290093623E-5</v>
      </c>
      <c r="AZ301" s="13">
        <f t="shared" si="545"/>
        <v>3.435666202271459E-5</v>
      </c>
      <c r="BA301" s="13">
        <f t="shared" si="546"/>
        <v>1.2695449647969201E-5</v>
      </c>
      <c r="BB301" s="13">
        <f t="shared" si="547"/>
        <v>3.5184102356384863E-6</v>
      </c>
      <c r="BC301" s="13">
        <f t="shared" si="548"/>
        <v>7.8007228917494069E-7</v>
      </c>
      <c r="BD301" s="13">
        <f t="shared" si="549"/>
        <v>3.801851429189821E-4</v>
      </c>
      <c r="BE301" s="13">
        <f t="shared" si="550"/>
        <v>3.0620224021534154E-4</v>
      </c>
      <c r="BF301" s="13">
        <f t="shared" si="551"/>
        <v>1.233080956202358E-4</v>
      </c>
      <c r="BG301" s="13">
        <f t="shared" si="552"/>
        <v>3.310423515037238E-5</v>
      </c>
      <c r="BH301" s="13">
        <f t="shared" si="553"/>
        <v>6.6655622612136069E-6</v>
      </c>
      <c r="BI301" s="13">
        <f t="shared" si="554"/>
        <v>1.073692717715372E-6</v>
      </c>
      <c r="BJ301" s="14">
        <f t="shared" si="555"/>
        <v>0.26368682264035237</v>
      </c>
      <c r="BK301" s="14">
        <f t="shared" si="556"/>
        <v>0.31172451631786385</v>
      </c>
      <c r="BL301" s="14">
        <f t="shared" si="557"/>
        <v>0.39098395739163172</v>
      </c>
      <c r="BM301" s="14">
        <f t="shared" si="558"/>
        <v>0.29987237990694326</v>
      </c>
      <c r="BN301" s="14">
        <f t="shared" si="559"/>
        <v>0.69995000439433941</v>
      </c>
    </row>
    <row r="302" spans="1:66" x14ac:dyDescent="0.25">
      <c r="A302" t="s">
        <v>27</v>
      </c>
      <c r="B302" t="s">
        <v>191</v>
      </c>
      <c r="C302" t="s">
        <v>190</v>
      </c>
      <c r="D302" s="11">
        <v>44382</v>
      </c>
      <c r="E302" s="10">
        <f>VLOOKUP(A302,home!$A$2:$E$405,3,FALSE)</f>
        <v>1.3</v>
      </c>
      <c r="F302" s="10">
        <f>VLOOKUP(B302,home!$B$2:$E$405,3,FALSE)</f>
        <v>1.4575</v>
      </c>
      <c r="G302" s="10">
        <f>VLOOKUP(C302,away!$B$2:$E$405,4,FALSE)</f>
        <v>1.6194</v>
      </c>
      <c r="H302" s="10">
        <f>VLOOKUP(A302,away!$A$2:$E$405,3,FALSE)</f>
        <v>1.0919000000000001</v>
      </c>
      <c r="I302" s="10">
        <f>VLOOKUP(C302,away!$B$2:$E$405,3,FALSE)</f>
        <v>1.3496999999999999</v>
      </c>
      <c r="J302" s="10">
        <f>VLOOKUP(B302,home!$B$2:$E$405,4,FALSE)</f>
        <v>1.3013999999999999</v>
      </c>
      <c r="K302" s="12">
        <f t="shared" si="504"/>
        <v>3.0683581500000003</v>
      </c>
      <c r="L302" s="12">
        <f t="shared" si="505"/>
        <v>1.917921891402</v>
      </c>
      <c r="M302" s="13">
        <f t="shared" si="506"/>
        <v>6.8310284295227891E-3</v>
      </c>
      <c r="N302" s="13">
        <f t="shared" si="507"/>
        <v>2.0960041754607955E-2</v>
      </c>
      <c r="O302" s="13">
        <f t="shared" si="508"/>
        <v>1.310137896577118E-2</v>
      </c>
      <c r="P302" s="13">
        <f t="shared" si="509"/>
        <v>4.0199722925862581E-2</v>
      </c>
      <c r="Q302" s="13">
        <f t="shared" si="510"/>
        <v>3.2156457471045813E-2</v>
      </c>
      <c r="R302" s="13">
        <f t="shared" si="511"/>
        <v>1.2563710763003123E-2</v>
      </c>
      <c r="S302" s="13">
        <f t="shared" si="512"/>
        <v>5.9142548592387274E-2</v>
      </c>
      <c r="T302" s="13">
        <f t="shared" si="513"/>
        <v>6.1673573733656159E-2</v>
      </c>
      <c r="U302" s="13">
        <f t="shared" si="514"/>
        <v>3.8549964313903354E-2</v>
      </c>
      <c r="V302" s="13">
        <f t="shared" si="515"/>
        <v>3.8671809426853811E-2</v>
      </c>
      <c r="W302" s="13">
        <f t="shared" si="516"/>
        <v>3.2889176118803945E-2</v>
      </c>
      <c r="X302" s="13">
        <f t="shared" si="517"/>
        <v>6.3078870868429948E-2</v>
      </c>
      <c r="Y302" s="13">
        <f t="shared" si="518"/>
        <v>6.0490173661740851E-2</v>
      </c>
      <c r="Z302" s="13">
        <f t="shared" si="519"/>
        <v>8.0320719698688692E-3</v>
      </c>
      <c r="AA302" s="13">
        <f t="shared" si="520"/>
        <v>2.4645273490133707E-2</v>
      </c>
      <c r="AB302" s="13">
        <f t="shared" si="521"/>
        <v>3.7810262886215355E-2</v>
      </c>
      <c r="AC302" s="13">
        <f t="shared" si="522"/>
        <v>1.4223663757591463E-2</v>
      </c>
      <c r="AD302" s="13">
        <f t="shared" si="523"/>
        <v>2.5228942897729364E-2</v>
      </c>
      <c r="AE302" s="13">
        <f t="shared" si="524"/>
        <v>4.8387141880486151E-2</v>
      </c>
      <c r="AF302" s="13">
        <f t="shared" si="525"/>
        <v>4.6401379337479474E-2</v>
      </c>
      <c r="AG302" s="13">
        <f t="shared" si="526"/>
        <v>2.9664740407533433E-2</v>
      </c>
      <c r="AH302" s="13">
        <f t="shared" si="527"/>
        <v>3.8512216660819723E-3</v>
      </c>
      <c r="AI302" s="13">
        <f t="shared" si="528"/>
        <v>1.1816927386579201E-2</v>
      </c>
      <c r="AJ302" s="13">
        <f t="shared" si="529"/>
        <v>1.812928272728425E-2</v>
      </c>
      <c r="AK302" s="13">
        <f t="shared" si="530"/>
        <v>1.8542377469972286E-2</v>
      </c>
      <c r="AL302" s="13">
        <f t="shared" si="531"/>
        <v>3.3481772060828911E-3</v>
      </c>
      <c r="AM302" s="13">
        <f t="shared" si="532"/>
        <v>1.5482286511226498E-2</v>
      </c>
      <c r="AN302" s="13">
        <f t="shared" si="533"/>
        <v>2.9693816228839192E-2</v>
      </c>
      <c r="AO302" s="13">
        <f t="shared" si="534"/>
        <v>2.8475210092279338E-2</v>
      </c>
      <c r="AP302" s="13">
        <f t="shared" si="535"/>
        <v>1.8204409599417899E-2</v>
      </c>
      <c r="AQ302" s="13">
        <f t="shared" si="536"/>
        <v>8.728658922693075E-3</v>
      </c>
      <c r="AR302" s="13">
        <f t="shared" si="537"/>
        <v>1.4772684684040604E-3</v>
      </c>
      <c r="AS302" s="13">
        <f t="shared" si="538"/>
        <v>4.5327887447656166E-3</v>
      </c>
      <c r="AT302" s="13">
        <f t="shared" si="539"/>
        <v>6.9541096436149261E-3</v>
      </c>
      <c r="AU302" s="13">
        <f t="shared" si="540"/>
        <v>7.1125663336598192E-3</v>
      </c>
      <c r="AV302" s="13">
        <f t="shared" si="541"/>
        <v>5.4559752193251822E-3</v>
      </c>
      <c r="AW302" s="13">
        <f t="shared" si="542"/>
        <v>5.4732199542733195E-4</v>
      </c>
      <c r="AX302" s="13">
        <f t="shared" si="543"/>
        <v>7.9175333328928149E-3</v>
      </c>
      <c r="AY302" s="13">
        <f t="shared" si="544"/>
        <v>1.5185210505060168E-2</v>
      </c>
      <c r="AZ302" s="13">
        <f t="shared" si="545"/>
        <v>1.4562023826601262E-2</v>
      </c>
      <c r="BA302" s="13">
        <f t="shared" si="546"/>
        <v>9.3096080933853589E-3</v>
      </c>
      <c r="BB302" s="13">
        <f t="shared" si="547"/>
        <v>4.4637752906692531E-3</v>
      </c>
      <c r="BC302" s="13">
        <f t="shared" si="548"/>
        <v>1.7122344696547782E-3</v>
      </c>
      <c r="BD302" s="13">
        <f t="shared" si="549"/>
        <v>4.7221425583834177E-4</v>
      </c>
      <c r="BE302" s="13">
        <f t="shared" si="550"/>
        <v>1.4489224604477614E-3</v>
      </c>
      <c r="BF302" s="13">
        <f t="shared" si="551"/>
        <v>2.2229065201164709E-3</v>
      </c>
      <c r="BG302" s="13">
        <f t="shared" si="552"/>
        <v>2.2735577792291715E-3</v>
      </c>
      <c r="BH302" s="13">
        <f t="shared" si="553"/>
        <v>1.7440223853484322E-3</v>
      </c>
      <c r="BI302" s="13">
        <f t="shared" si="554"/>
        <v>1.0702570599732601E-3</v>
      </c>
      <c r="BJ302" s="14">
        <f t="shared" si="555"/>
        <v>0.57466526500423254</v>
      </c>
      <c r="BK302" s="14">
        <f t="shared" si="556"/>
        <v>0.17760216084336095</v>
      </c>
      <c r="BL302" s="14">
        <f t="shared" si="557"/>
        <v>0.21377498853966748</v>
      </c>
      <c r="BM302" s="14">
        <f t="shared" si="558"/>
        <v>0.83362425753768377</v>
      </c>
      <c r="BN302" s="14">
        <f t="shared" si="559"/>
        <v>0.12581234030981342</v>
      </c>
    </row>
    <row r="303" spans="1:66" x14ac:dyDescent="0.25">
      <c r="A303" t="s">
        <v>27</v>
      </c>
      <c r="B303" t="s">
        <v>189</v>
      </c>
      <c r="C303" t="s">
        <v>188</v>
      </c>
      <c r="D303" s="11">
        <v>44382</v>
      </c>
      <c r="E303" s="10">
        <f>VLOOKUP(A303,home!$A$2:$E$405,3,FALSE)</f>
        <v>1.3</v>
      </c>
      <c r="F303" s="10">
        <f>VLOOKUP(B303,home!$B$2:$E$405,3,FALSE)</f>
        <v>0.60729999999999995</v>
      </c>
      <c r="G303" s="10">
        <f>VLOOKUP(C303,away!$B$2:$E$405,4,FALSE)</f>
        <v>0.68830000000000002</v>
      </c>
      <c r="H303" s="10">
        <f>VLOOKUP(A303,away!$A$2:$E$405,3,FALSE)</f>
        <v>1.0919000000000001</v>
      </c>
      <c r="I303" s="10">
        <f>VLOOKUP(C303,away!$B$2:$E$405,3,FALSE)</f>
        <v>1.1568000000000001</v>
      </c>
      <c r="J303" s="10">
        <f>VLOOKUP(B303,home!$B$2:$E$405,4,FALSE)</f>
        <v>0.96399999999999997</v>
      </c>
      <c r="K303" s="12">
        <f t="shared" si="504"/>
        <v>0.54340596699999999</v>
      </c>
      <c r="L303" s="12">
        <f t="shared" si="505"/>
        <v>1.2176379628800003</v>
      </c>
      <c r="M303" s="13">
        <f t="shared" si="506"/>
        <v>0.17186535476274323</v>
      </c>
      <c r="N303" s="13">
        <f t="shared" si="507"/>
        <v>9.3392659298646527E-2</v>
      </c>
      <c r="O303" s="13">
        <f t="shared" si="508"/>
        <v>0.20926978046295522</v>
      </c>
      <c r="P303" s="13">
        <f t="shared" si="509"/>
        <v>0.11371844741634989</v>
      </c>
      <c r="Q303" s="13">
        <f t="shared" si="510"/>
        <v>2.5375064168441278E-2</v>
      </c>
      <c r="R303" s="13">
        <f t="shared" si="511"/>
        <v>0.12740741458762886</v>
      </c>
      <c r="S303" s="13">
        <f t="shared" si="512"/>
        <v>1.8811070591622948E-2</v>
      </c>
      <c r="T303" s="13">
        <f t="shared" si="513"/>
        <v>3.089764144201013E-2</v>
      </c>
      <c r="U303" s="13">
        <f t="shared" si="514"/>
        <v>6.9233949326960365E-2</v>
      </c>
      <c r="V303" s="13">
        <f t="shared" si="515"/>
        <v>1.3829726343830776E-3</v>
      </c>
      <c r="W303" s="13">
        <f t="shared" si="516"/>
        <v>4.5963204273796283E-3</v>
      </c>
      <c r="X303" s="13">
        <f t="shared" si="517"/>
        <v>5.5966542419382632E-3</v>
      </c>
      <c r="Y303" s="13">
        <f t="shared" si="518"/>
        <v>3.4073493350487098E-3</v>
      </c>
      <c r="Z303" s="13">
        <f t="shared" si="519"/>
        <v>5.1712034918095992E-2</v>
      </c>
      <c r="AA303" s="13">
        <f t="shared" si="520"/>
        <v>2.8100628340205717E-2</v>
      </c>
      <c r="AB303" s="13">
        <f t="shared" si="521"/>
        <v>7.635024558258546E-3</v>
      </c>
      <c r="AC303" s="13">
        <f t="shared" si="522"/>
        <v>5.7192118874994637E-5</v>
      </c>
      <c r="AD303" s="13">
        <f t="shared" si="523"/>
        <v>6.2441698662051991E-4</v>
      </c>
      <c r="AE303" s="13">
        <f t="shared" si="524"/>
        <v>7.6031382757627821E-4</v>
      </c>
      <c r="AF303" s="13">
        <f t="shared" si="525"/>
        <v>4.6289349007973767E-4</v>
      </c>
      <c r="AG303" s="13">
        <f t="shared" si="526"/>
        <v>1.8787889543036841E-4</v>
      </c>
      <c r="AH303" s="13">
        <f t="shared" si="527"/>
        <v>1.5741634213512472E-2</v>
      </c>
      <c r="AI303" s="13">
        <f t="shared" si="528"/>
        <v>8.5540979619540287E-3</v>
      </c>
      <c r="AJ303" s="13">
        <f t="shared" si="529"/>
        <v>2.3241739374141794E-3</v>
      </c>
      <c r="AK303" s="13">
        <f t="shared" si="530"/>
        <v>4.2098999531224986E-4</v>
      </c>
      <c r="AL303" s="13">
        <f t="shared" si="531"/>
        <v>1.5136963402296102E-6</v>
      </c>
      <c r="AM303" s="13">
        <f t="shared" si="532"/>
        <v>6.7862383285149951E-5</v>
      </c>
      <c r="AN303" s="13">
        <f t="shared" si="533"/>
        <v>8.2631814139511777E-5</v>
      </c>
      <c r="AO303" s="13">
        <f t="shared" si="534"/>
        <v>5.0307816918956971E-5</v>
      </c>
      <c r="AP303" s="13">
        <f t="shared" si="535"/>
        <v>2.0418902570046252E-5</v>
      </c>
      <c r="AQ303" s="13">
        <f t="shared" si="536"/>
        <v>6.2157077324090849E-6</v>
      </c>
      <c r="AR303" s="13">
        <f t="shared" si="537"/>
        <v>3.8335222832286821E-3</v>
      </c>
      <c r="AS303" s="13">
        <f t="shared" si="538"/>
        <v>2.0831588833339298E-3</v>
      </c>
      <c r="AT303" s="13">
        <f t="shared" si="539"/>
        <v>5.6600048370635707E-4</v>
      </c>
      <c r="AU303" s="13">
        <f t="shared" si="540"/>
        <v>1.0252268005697358E-4</v>
      </c>
      <c r="AV303" s="13">
        <f t="shared" si="541"/>
        <v>1.3927859023947833E-5</v>
      </c>
      <c r="AW303" s="13">
        <f t="shared" si="542"/>
        <v>2.7821391200291529E-8</v>
      </c>
      <c r="AX303" s="13">
        <f t="shared" si="543"/>
        <v>6.1461373353319216E-6</v>
      </c>
      <c r="AY303" s="13">
        <f t="shared" si="544"/>
        <v>7.4837701445742743E-6</v>
      </c>
      <c r="AZ303" s="13">
        <f t="shared" si="545"/>
        <v>4.5562613167507928E-6</v>
      </c>
      <c r="BA303" s="13">
        <f t="shared" si="546"/>
        <v>1.8492922493591269E-6</v>
      </c>
      <c r="BB303" s="13">
        <f t="shared" si="547"/>
        <v>5.629421118198557E-7</v>
      </c>
      <c r="BC303" s="13">
        <f t="shared" si="548"/>
        <v>1.3709193725113863E-7</v>
      </c>
      <c r="BD303" s="13">
        <f t="shared" si="549"/>
        <v>7.7797371060094283E-4</v>
      </c>
      <c r="BE303" s="13">
        <f t="shared" si="550"/>
        <v>4.2275555650968342E-4</v>
      </c>
      <c r="BF303" s="13">
        <f t="shared" si="551"/>
        <v>1.1486394599488383E-4</v>
      </c>
      <c r="BG303" s="13">
        <f t="shared" si="552"/>
        <v>2.0805917882261874E-5</v>
      </c>
      <c r="BH303" s="13">
        <f t="shared" si="553"/>
        <v>2.8265149815332763E-6</v>
      </c>
      <c r="BI303" s="13">
        <f t="shared" si="554"/>
        <v>3.071890213560155E-7</v>
      </c>
      <c r="BJ303" s="14">
        <f t="shared" si="555"/>
        <v>0.16554936423291255</v>
      </c>
      <c r="BK303" s="14">
        <f t="shared" si="556"/>
        <v>0.30584403499045898</v>
      </c>
      <c r="BL303" s="14">
        <f t="shared" si="557"/>
        <v>0.47662635840854217</v>
      </c>
      <c r="BM303" s="14">
        <f t="shared" si="558"/>
        <v>0.25869561590449131</v>
      </c>
      <c r="BN303" s="14">
        <f t="shared" si="559"/>
        <v>0.74102872069676495</v>
      </c>
    </row>
    <row r="304" spans="1:66" x14ac:dyDescent="0.25">
      <c r="A304" t="s">
        <v>27</v>
      </c>
      <c r="B304" t="s">
        <v>297</v>
      </c>
      <c r="C304" t="s">
        <v>296</v>
      </c>
      <c r="D304" s="11">
        <v>44382</v>
      </c>
      <c r="E304" s="10">
        <f>VLOOKUP(A304,home!$A$2:$E$405,3,FALSE)</f>
        <v>1.3</v>
      </c>
      <c r="F304" s="10">
        <f>VLOOKUP(B304,home!$B$2:$E$405,3,FALSE)</f>
        <v>1.0931</v>
      </c>
      <c r="G304" s="10">
        <f>VLOOKUP(C304,away!$B$2:$E$405,4,FALSE)</f>
        <v>1.2551000000000001</v>
      </c>
      <c r="H304" s="10">
        <f>VLOOKUP(A304,away!$A$2:$E$405,3,FALSE)</f>
        <v>1.0919000000000001</v>
      </c>
      <c r="I304" s="10">
        <f>VLOOKUP(C304,away!$B$2:$E$405,3,FALSE)</f>
        <v>0.5302</v>
      </c>
      <c r="J304" s="10">
        <f>VLOOKUP(B304,home!$B$2:$E$405,4,FALSE)</f>
        <v>1.0604</v>
      </c>
      <c r="K304" s="12">
        <f t="shared" si="504"/>
        <v>1.7835347530000001</v>
      </c>
      <c r="L304" s="12">
        <f t="shared" si="505"/>
        <v>0.613892472952</v>
      </c>
      <c r="M304" s="13">
        <f t="shared" si="506"/>
        <v>9.0951650581580612E-2</v>
      </c>
      <c r="N304" s="13">
        <f t="shared" si="507"/>
        <v>0.16221542965496166</v>
      </c>
      <c r="O304" s="13">
        <f t="shared" si="508"/>
        <v>5.5834533694592736E-2</v>
      </c>
      <c r="P304" s="13">
        <f t="shared" si="509"/>
        <v>9.9582831261855631E-2</v>
      </c>
      <c r="Q304" s="13">
        <f t="shared" si="510"/>
        <v>0.14465842813122551</v>
      </c>
      <c r="R304" s="13">
        <f t="shared" si="511"/>
        <v>1.7138199982947647E-2</v>
      </c>
      <c r="S304" s="13">
        <f t="shared" si="512"/>
        <v>2.7258274640195295E-2</v>
      </c>
      <c r="T304" s="13">
        <f t="shared" si="513"/>
        <v>8.8804720178827193E-2</v>
      </c>
      <c r="U304" s="13">
        <f t="shared" si="514"/>
        <v>3.0566575273451135E-2</v>
      </c>
      <c r="V304" s="13">
        <f t="shared" si="515"/>
        <v>3.3161161838632424E-3</v>
      </c>
      <c r="W304" s="13">
        <f t="shared" si="516"/>
        <v>8.6001111295464519E-2</v>
      </c>
      <c r="X304" s="13">
        <f t="shared" si="517"/>
        <v>5.2795434889792901E-2</v>
      </c>
      <c r="Y304" s="13">
        <f t="shared" si="518"/>
        <v>1.620536004253563E-2</v>
      </c>
      <c r="Z304" s="13">
        <f t="shared" si="519"/>
        <v>3.507003989825886E-3</v>
      </c>
      <c r="AA304" s="13">
        <f t="shared" si="520"/>
        <v>6.2548634947641258E-3</v>
      </c>
      <c r="AB304" s="13">
        <f t="shared" si="521"/>
        <v>5.577883209091427E-3</v>
      </c>
      <c r="AC304" s="13">
        <f t="shared" si="522"/>
        <v>2.2692567718037048E-4</v>
      </c>
      <c r="AD304" s="13">
        <f t="shared" si="523"/>
        <v>3.8346492698020464E-2</v>
      </c>
      <c r="AE304" s="13">
        <f t="shared" si="524"/>
        <v>2.3540623231423596E-2</v>
      </c>
      <c r="AF304" s="13">
        <f t="shared" si="525"/>
        <v>7.225705705184964E-3</v>
      </c>
      <c r="AG304" s="13">
        <f t="shared" si="526"/>
        <v>1.4786021147264578E-3</v>
      </c>
      <c r="AH304" s="13">
        <f t="shared" si="527"/>
        <v>5.3823083799168592E-4</v>
      </c>
      <c r="AI304" s="13">
        <f t="shared" si="528"/>
        <v>9.5995340469448446E-4</v>
      </c>
      <c r="AJ304" s="13">
        <f t="shared" si="529"/>
        <v>8.5605512926664339E-4</v>
      </c>
      <c r="AK304" s="13">
        <f t="shared" si="530"/>
        <v>5.0893469117698864E-4</v>
      </c>
      <c r="AL304" s="13">
        <f t="shared" si="531"/>
        <v>9.9384238879163977E-6</v>
      </c>
      <c r="AM304" s="13">
        <f t="shared" si="532"/>
        <v>1.3678460476516044E-2</v>
      </c>
      <c r="AN304" s="13">
        <f t="shared" si="533"/>
        <v>8.3971039281046274E-3</v>
      </c>
      <c r="AO304" s="13">
        <f t="shared" si="534"/>
        <v>2.5774594480295508E-3</v>
      </c>
      <c r="AP304" s="13">
        <f t="shared" si="535"/>
        <v>5.2742765149478609E-4</v>
      </c>
      <c r="AQ304" s="13">
        <f t="shared" si="536"/>
        <v>8.0945966319849948E-5</v>
      </c>
      <c r="AR304" s="13">
        <f t="shared" si="537"/>
        <v>6.6083172030748666E-5</v>
      </c>
      <c r="AS304" s="13">
        <f t="shared" si="538"/>
        <v>1.1786163390531783E-4</v>
      </c>
      <c r="AT304" s="13">
        <f t="shared" si="539"/>
        <v>1.0510516005774876E-4</v>
      </c>
      <c r="AU304" s="13">
        <f t="shared" si="540"/>
        <v>6.2486235227540813E-5</v>
      </c>
      <c r="AV304" s="13">
        <f t="shared" si="541"/>
        <v>2.7861593028112978E-5</v>
      </c>
      <c r="AW304" s="13">
        <f t="shared" si="542"/>
        <v>3.0226572235256234E-7</v>
      </c>
      <c r="AX304" s="13">
        <f t="shared" si="543"/>
        <v>4.0660016045672241E-3</v>
      </c>
      <c r="AY304" s="13">
        <f t="shared" si="544"/>
        <v>2.4960877800545732E-3</v>
      </c>
      <c r="AZ304" s="13">
        <f t="shared" si="545"/>
        <v>7.661647500014847E-4</v>
      </c>
      <c r="BA304" s="13">
        <f t="shared" si="546"/>
        <v>1.5678092435568748E-4</v>
      </c>
      <c r="BB304" s="13">
        <f t="shared" si="547"/>
        <v>2.4061657341103352E-5</v>
      </c>
      <c r="BC304" s="13">
        <f t="shared" si="548"/>
        <v>2.9542540656907168E-6</v>
      </c>
      <c r="BD304" s="13">
        <f t="shared" si="549"/>
        <v>6.761326983078122E-6</v>
      </c>
      <c r="BE304" s="13">
        <f t="shared" si="550"/>
        <v>1.2059061650716473E-5</v>
      </c>
      <c r="BF304" s="13">
        <f t="shared" si="551"/>
        <v>1.0753877771311191E-5</v>
      </c>
      <c r="BG304" s="13">
        <f t="shared" si="552"/>
        <v>6.3933049115492331E-6</v>
      </c>
      <c r="BH304" s="13">
        <f t="shared" si="553"/>
        <v>2.8506703740684123E-6</v>
      </c>
      <c r="BI304" s="13">
        <f t="shared" si="554"/>
        <v>1.0168539362997045E-6</v>
      </c>
      <c r="BJ304" s="14">
        <f t="shared" si="555"/>
        <v>0.65404535638301364</v>
      </c>
      <c r="BK304" s="14">
        <f t="shared" si="556"/>
        <v>0.22384182454861765</v>
      </c>
      <c r="BL304" s="14">
        <f t="shared" si="557"/>
        <v>0.11865446260785341</v>
      </c>
      <c r="BM304" s="14">
        <f t="shared" si="558"/>
        <v>0.42717178870781414</v>
      </c>
      <c r="BN304" s="14">
        <f t="shared" si="559"/>
        <v>0.57038107330716381</v>
      </c>
    </row>
    <row r="305" spans="1:66" x14ac:dyDescent="0.25">
      <c r="A305" t="s">
        <v>27</v>
      </c>
      <c r="B305" t="s">
        <v>31</v>
      </c>
      <c r="C305" t="s">
        <v>30</v>
      </c>
      <c r="D305" s="11">
        <v>44382</v>
      </c>
      <c r="E305" s="10">
        <f>VLOOKUP(A305,home!$A$2:$E$405,3,FALSE)</f>
        <v>1.3</v>
      </c>
      <c r="F305" s="10">
        <f>VLOOKUP(B305,home!$B$2:$E$405,3,FALSE)</f>
        <v>0.64780000000000004</v>
      </c>
      <c r="G305" s="10">
        <f>VLOOKUP(C305,away!$B$2:$E$405,4,FALSE)</f>
        <v>1.1740999999999999</v>
      </c>
      <c r="H305" s="10">
        <f>VLOOKUP(A305,away!$A$2:$E$405,3,FALSE)</f>
        <v>1.0919000000000001</v>
      </c>
      <c r="I305" s="10">
        <f>VLOOKUP(C305,away!$B$2:$E$405,3,FALSE)</f>
        <v>1.2532000000000001</v>
      </c>
      <c r="J305" s="10">
        <f>VLOOKUP(B305,home!$B$2:$E$405,4,FALSE)</f>
        <v>1.0122</v>
      </c>
      <c r="K305" s="12">
        <f t="shared" si="504"/>
        <v>0.98875657400000005</v>
      </c>
      <c r="L305" s="12">
        <f t="shared" si="505"/>
        <v>1.385063182776</v>
      </c>
      <c r="M305" s="13">
        <f t="shared" si="506"/>
        <v>9.3124333740168125E-2</v>
      </c>
      <c r="N305" s="13">
        <f t="shared" si="507"/>
        <v>9.2077297184961257E-2</v>
      </c>
      <c r="O305" s="13">
        <f t="shared" si="508"/>
        <v>0.12898308608405171</v>
      </c>
      <c r="P305" s="13">
        <f t="shared" si="509"/>
        <v>0.12753287430041405</v>
      </c>
      <c r="Q305" s="13">
        <f t="shared" si="510"/>
        <v>4.5521016453891061E-2</v>
      </c>
      <c r="R305" s="13">
        <f t="shared" si="511"/>
        <v>8.9324861867923752E-2</v>
      </c>
      <c r="S305" s="13">
        <f t="shared" si="512"/>
        <v>4.3663759444191451E-2</v>
      </c>
      <c r="T305" s="13">
        <f t="shared" si="513"/>
        <v>6.3049483932825015E-2</v>
      </c>
      <c r="U305" s="13">
        <f t="shared" si="514"/>
        <v>8.8320544393551526E-2</v>
      </c>
      <c r="V305" s="13">
        <f t="shared" si="515"/>
        <v>6.6441218017394294E-3</v>
      </c>
      <c r="W305" s="13">
        <f t="shared" si="516"/>
        <v>1.5003068091315656E-2</v>
      </c>
      <c r="X305" s="13">
        <f t="shared" si="517"/>
        <v>2.0780197241962707E-2</v>
      </c>
      <c r="Y305" s="13">
        <f t="shared" si="518"/>
        <v>1.4390943065332966E-2</v>
      </c>
      <c r="Z305" s="13">
        <f t="shared" si="519"/>
        <v>4.1240192493271016E-2</v>
      </c>
      <c r="AA305" s="13">
        <f t="shared" si="520"/>
        <v>4.0776511440747169E-2</v>
      </c>
      <c r="AB305" s="13">
        <f t="shared" si="521"/>
        <v>2.0159021875912484E-2</v>
      </c>
      <c r="AC305" s="13">
        <f t="shared" si="522"/>
        <v>5.6869128383652413E-4</v>
      </c>
      <c r="AD305" s="13">
        <f t="shared" si="523"/>
        <v>3.708595551364496E-3</v>
      </c>
      <c r="AE305" s="13">
        <f t="shared" si="524"/>
        <v>5.1366391580018227E-3</v>
      </c>
      <c r="AF305" s="13">
        <f t="shared" si="525"/>
        <v>3.5572848904769196E-3</v>
      </c>
      <c r="AG305" s="13">
        <f t="shared" si="526"/>
        <v>1.6423547774816461E-3</v>
      </c>
      <c r="AH305" s="13">
        <f t="shared" si="527"/>
        <v>1.4280068068256206E-2</v>
      </c>
      <c r="AI305" s="13">
        <f t="shared" si="528"/>
        <v>1.4119511179655805E-2</v>
      </c>
      <c r="AJ305" s="13">
        <f t="shared" si="529"/>
        <v>6.9803797502755857E-3</v>
      </c>
      <c r="AK305" s="13">
        <f t="shared" si="530"/>
        <v>2.3006321223671554E-3</v>
      </c>
      <c r="AL305" s="13">
        <f t="shared" si="531"/>
        <v>3.115268849906666E-5</v>
      </c>
      <c r="AM305" s="13">
        <f t="shared" si="532"/>
        <v>7.3337964634376024E-4</v>
      </c>
      <c r="AN305" s="13">
        <f t="shared" si="533"/>
        <v>1.0157771471480258E-3</v>
      </c>
      <c r="AO305" s="13">
        <f t="shared" si="534"/>
        <v>7.0345776420998511E-4</v>
      </c>
      <c r="AP305" s="13">
        <f t="shared" si="535"/>
        <v>3.2477781661505704E-4</v>
      </c>
      <c r="AQ305" s="13">
        <f t="shared" si="536"/>
        <v>1.1245944909397268E-4</v>
      </c>
      <c r="AR305" s="13">
        <f t="shared" si="537"/>
        <v>3.9557593057753726E-3</v>
      </c>
      <c r="AS305" s="13">
        <f t="shared" si="538"/>
        <v>3.9112830187470757E-3</v>
      </c>
      <c r="AT305" s="13">
        <f t="shared" si="539"/>
        <v>1.9336533987803679E-3</v>
      </c>
      <c r="AU305" s="13">
        <f t="shared" si="540"/>
        <v>6.3730416996051105E-4</v>
      </c>
      <c r="AV305" s="13">
        <f t="shared" si="541"/>
        <v>1.575346719215171E-4</v>
      </c>
      <c r="AW305" s="13">
        <f t="shared" si="542"/>
        <v>1.1850918214222882E-6</v>
      </c>
      <c r="AX305" s="13">
        <f t="shared" si="543"/>
        <v>1.208556577600313E-4</v>
      </c>
      <c r="AY305" s="13">
        <f t="shared" si="544"/>
        <v>1.6739272199359594E-4</v>
      </c>
      <c r="AZ305" s="13">
        <f t="shared" si="545"/>
        <v>1.1592474814899409E-4</v>
      </c>
      <c r="BA305" s="13">
        <f t="shared" si="546"/>
        <v>5.3521033544583999E-5</v>
      </c>
      <c r="BB305" s="13">
        <f t="shared" si="547"/>
        <v>1.8532503266680633E-5</v>
      </c>
      <c r="BC305" s="13">
        <f t="shared" si="548"/>
        <v>5.1337375918710575E-6</v>
      </c>
      <c r="BD305" s="13">
        <f t="shared" si="549"/>
        <v>9.1316276239217014E-4</v>
      </c>
      <c r="BE305" s="13">
        <f t="shared" si="550"/>
        <v>9.0289568444725822E-4</v>
      </c>
      <c r="BF305" s="13">
        <f t="shared" si="551"/>
        <v>4.46372021816728E-4</v>
      </c>
      <c r="BG305" s="13">
        <f t="shared" si="552"/>
        <v>1.4711775700698712E-4</v>
      </c>
      <c r="BH305" s="13">
        <f t="shared" si="553"/>
        <v>3.6365912348198266E-5</v>
      </c>
      <c r="BI305" s="13">
        <f t="shared" si="554"/>
        <v>7.1914069807577639E-6</v>
      </c>
      <c r="BJ305" s="14">
        <f t="shared" si="555"/>
        <v>0.26823809257333003</v>
      </c>
      <c r="BK305" s="14">
        <f t="shared" si="556"/>
        <v>0.27173232598084229</v>
      </c>
      <c r="BL305" s="14">
        <f t="shared" si="557"/>
        <v>0.41829325689291835</v>
      </c>
      <c r="BM305" s="14">
        <f t="shared" si="558"/>
        <v>0.42277419067877947</v>
      </c>
      <c r="BN305" s="14">
        <f t="shared" si="559"/>
        <v>0.57656346963140992</v>
      </c>
    </row>
    <row r="306" spans="1:66" x14ac:dyDescent="0.25">
      <c r="A306" t="s">
        <v>27</v>
      </c>
      <c r="B306" t="s">
        <v>195</v>
      </c>
      <c r="C306" t="s">
        <v>194</v>
      </c>
      <c r="D306" s="11">
        <v>44382</v>
      </c>
      <c r="E306" s="10">
        <f>VLOOKUP(A306,home!$A$2:$E$405,3,FALSE)</f>
        <v>1.3</v>
      </c>
      <c r="F306" s="10">
        <f>VLOOKUP(B306,home!$B$2:$E$405,3,FALSE)</f>
        <v>1.4575</v>
      </c>
      <c r="G306" s="10">
        <f>VLOOKUP(C306,away!$B$2:$E$405,4,FALSE)</f>
        <v>0.93120000000000003</v>
      </c>
      <c r="H306" s="10">
        <f>VLOOKUP(A306,away!$A$2:$E$405,3,FALSE)</f>
        <v>1.0919000000000001</v>
      </c>
      <c r="I306" s="10">
        <f>VLOOKUP(C306,away!$B$2:$E$405,3,FALSE)</f>
        <v>1.0604</v>
      </c>
      <c r="J306" s="10">
        <f>VLOOKUP(B306,home!$B$2:$E$405,4,FALSE)</f>
        <v>1.3496999999999999</v>
      </c>
      <c r="K306" s="12">
        <f t="shared" si="504"/>
        <v>1.7643912000000002</v>
      </c>
      <c r="L306" s="12">
        <f t="shared" si="505"/>
        <v>1.5627511707720001</v>
      </c>
      <c r="M306" s="13">
        <f t="shared" si="506"/>
        <v>3.5895534774215344E-2</v>
      </c>
      <c r="N306" s="13">
        <f t="shared" si="507"/>
        <v>6.3333765674919551E-2</v>
      </c>
      <c r="O306" s="13">
        <f t="shared" si="508"/>
        <v>5.609578899389208E-2</v>
      </c>
      <c r="P306" s="13">
        <f t="shared" si="509"/>
        <v>9.8974916457880063E-2</v>
      </c>
      <c r="Q306" s="13">
        <f t="shared" si="510"/>
        <v>5.5872769409845077E-2</v>
      </c>
      <c r="R306" s="13">
        <f t="shared" si="511"/>
        <v>4.3831879962791961E-2</v>
      </c>
      <c r="S306" s="13">
        <f t="shared" si="512"/>
        <v>6.822599349377205E-2</v>
      </c>
      <c r="T306" s="13">
        <f t="shared" si="513"/>
        <v>8.7315235809509409E-2</v>
      </c>
      <c r="U306" s="13">
        <f t="shared" si="514"/>
        <v>7.7336583285806476E-2</v>
      </c>
      <c r="V306" s="13">
        <f t="shared" si="515"/>
        <v>2.0902203663976365E-2</v>
      </c>
      <c r="W306" s="13">
        <f t="shared" si="516"/>
        <v>3.2860474222119955E-2</v>
      </c>
      <c r="X306" s="13">
        <f t="shared" si="517"/>
        <v>5.1352744562741096E-2</v>
      </c>
      <c r="Y306" s="13">
        <f t="shared" si="518"/>
        <v>4.0125780843889555E-2</v>
      </c>
      <c r="Z306" s="13">
        <f t="shared" si="519"/>
        <v>2.283277390966364E-2</v>
      </c>
      <c r="AA306" s="13">
        <f t="shared" si="520"/>
        <v>4.0285945357800126E-2</v>
      </c>
      <c r="AB306" s="13">
        <f t="shared" si="521"/>
        <v>3.5540083736491708E-2</v>
      </c>
      <c r="AC306" s="13">
        <f t="shared" si="522"/>
        <v>3.6021086509096262E-3</v>
      </c>
      <c r="AD306" s="13">
        <f t="shared" si="523"/>
        <v>1.4494682886333819E-2</v>
      </c>
      <c r="AE306" s="13">
        <f t="shared" si="524"/>
        <v>2.2651582650587053E-2</v>
      </c>
      <c r="AF306" s="13">
        <f t="shared" si="525"/>
        <v>1.7699393653521821E-2</v>
      </c>
      <c r="AG306" s="13">
        <f t="shared" si="526"/>
        <v>9.2199160513319108E-3</v>
      </c>
      <c r="AH306" s="13">
        <f t="shared" si="527"/>
        <v>8.9204860398248102E-3</v>
      </c>
      <c r="AI306" s="13">
        <f t="shared" si="528"/>
        <v>1.5739227068389747E-2</v>
      </c>
      <c r="AJ306" s="13">
        <f t="shared" si="529"/>
        <v>1.388507686713434E-2</v>
      </c>
      <c r="AK306" s="13">
        <f t="shared" si="530"/>
        <v>8.166235811898466E-3</v>
      </c>
      <c r="AL306" s="13">
        <f t="shared" si="531"/>
        <v>3.9728440324235858E-4</v>
      </c>
      <c r="AM306" s="13">
        <f t="shared" si="532"/>
        <v>5.1148581862875981E-3</v>
      </c>
      <c r="AN306" s="13">
        <f t="shared" si="533"/>
        <v>7.9932506189536942E-3</v>
      </c>
      <c r="AO306" s="13">
        <f t="shared" si="534"/>
        <v>6.2457308815219497E-3</v>
      </c>
      <c r="AP306" s="13">
        <f t="shared" si="535"/>
        <v>3.2535077491417544E-3</v>
      </c>
      <c r="AQ306" s="13">
        <f t="shared" si="536"/>
        <v>1.2711057610217634E-3</v>
      </c>
      <c r="AR306" s="13">
        <f t="shared" si="537"/>
        <v>2.7881000005182985E-3</v>
      </c>
      <c r="AS306" s="13">
        <f t="shared" si="538"/>
        <v>4.9192991056344823E-3</v>
      </c>
      <c r="AT306" s="13">
        <f t="shared" si="539"/>
        <v>4.3397840260746764E-3</v>
      </c>
      <c r="AU306" s="13">
        <f t="shared" si="540"/>
        <v>2.5523589151689105E-3</v>
      </c>
      <c r="AV306" s="13">
        <f t="shared" si="541"/>
        <v>1.1258399022913926E-3</v>
      </c>
      <c r="AW306" s="13">
        <f t="shared" si="542"/>
        <v>3.0428723290966566E-5</v>
      </c>
      <c r="AX306" s="13">
        <f t="shared" si="543"/>
        <v>1.5041017955223E-3</v>
      </c>
      <c r="AY306" s="13">
        <f t="shared" si="544"/>
        <v>2.3505368419127425E-3</v>
      </c>
      <c r="AZ306" s="13">
        <f t="shared" si="545"/>
        <v>1.8366521008209289E-3</v>
      </c>
      <c r="BA306" s="13">
        <f t="shared" si="546"/>
        <v>9.5674340695292006E-4</v>
      </c>
      <c r="BB306" s="13">
        <f t="shared" si="547"/>
        <v>3.7378796983601715E-4</v>
      </c>
      <c r="BC306" s="13">
        <f t="shared" si="548"/>
        <v>1.1682751749634486E-4</v>
      </c>
      <c r="BD306" s="13">
        <f t="shared" si="549"/>
        <v>7.2618442333989813E-4</v>
      </c>
      <c r="BE306" s="13">
        <f t="shared" si="550"/>
        <v>1.2812734061179911E-3</v>
      </c>
      <c r="BF306" s="13">
        <f t="shared" si="551"/>
        <v>1.1303337612743052E-3</v>
      </c>
      <c r="BG306" s="13">
        <f t="shared" si="552"/>
        <v>6.647836471517616E-4</v>
      </c>
      <c r="BH306" s="13">
        <f t="shared" si="553"/>
        <v>2.9323460423461825E-4</v>
      </c>
      <c r="BI306" s="13">
        <f t="shared" si="554"/>
        <v>1.0347611104940864E-4</v>
      </c>
      <c r="BJ306" s="14">
        <f t="shared" si="555"/>
        <v>0.42594344859426714</v>
      </c>
      <c r="BK306" s="14">
        <f t="shared" si="556"/>
        <v>0.23034857828590855</v>
      </c>
      <c r="BL306" s="14">
        <f t="shared" si="557"/>
        <v>0.31972597502688549</v>
      </c>
      <c r="BM306" s="14">
        <f t="shared" si="558"/>
        <v>0.6425260124245592</v>
      </c>
      <c r="BN306" s="14">
        <f t="shared" si="559"/>
        <v>0.35400465527354413</v>
      </c>
    </row>
    <row r="307" spans="1:66" x14ac:dyDescent="0.25">
      <c r="A307" t="s">
        <v>27</v>
      </c>
      <c r="B307" t="s">
        <v>329</v>
      </c>
      <c r="C307" t="s">
        <v>328</v>
      </c>
      <c r="D307" s="11">
        <v>44382</v>
      </c>
      <c r="E307" s="10">
        <f>VLOOKUP(A307,home!$A$2:$E$405,3,FALSE)</f>
        <v>1.3</v>
      </c>
      <c r="F307" s="10">
        <f>VLOOKUP(B307,home!$B$2:$E$405,3,FALSE)</f>
        <v>0.76919999999999999</v>
      </c>
      <c r="G307" s="10">
        <f>VLOOKUP(C307,away!$B$2:$E$405,4,FALSE)</f>
        <v>0.93120000000000003</v>
      </c>
      <c r="H307" s="10">
        <f>VLOOKUP(A307,away!$A$2:$E$405,3,FALSE)</f>
        <v>1.0919000000000001</v>
      </c>
      <c r="I307" s="10">
        <f>VLOOKUP(C307,away!$B$2:$E$405,3,FALSE)</f>
        <v>0.91579999999999995</v>
      </c>
      <c r="J307" s="10">
        <f>VLOOKUP(B307,home!$B$2:$E$405,4,FALSE)</f>
        <v>1.1086</v>
      </c>
      <c r="K307" s="12">
        <f t="shared" si="504"/>
        <v>0.93116275200000009</v>
      </c>
      <c r="L307" s="12">
        <f t="shared" si="505"/>
        <v>1.1085578953720001</v>
      </c>
      <c r="M307" s="13">
        <f t="shared" si="506"/>
        <v>0.13006503981458087</v>
      </c>
      <c r="N307" s="13">
        <f t="shared" si="507"/>
        <v>0.12111172041273469</v>
      </c>
      <c r="O307" s="13">
        <f t="shared" si="508"/>
        <v>0.14418462679832716</v>
      </c>
      <c r="P307" s="13">
        <f t="shared" si="509"/>
        <v>0.13425935388562327</v>
      </c>
      <c r="Q307" s="13">
        <f t="shared" si="510"/>
        <v>5.6387361439488318E-2</v>
      </c>
      <c r="R307" s="13">
        <f t="shared" si="511"/>
        <v>7.9918503214275433E-2</v>
      </c>
      <c r="S307" s="13">
        <f t="shared" si="512"/>
        <v>3.4647231361098402E-2</v>
      </c>
      <c r="T307" s="13">
        <f t="shared" si="513"/>
        <v>6.2508654722939441E-2</v>
      </c>
      <c r="U307" s="13">
        <f t="shared" si="514"/>
        <v>7.4417133388725562E-2</v>
      </c>
      <c r="V307" s="13">
        <f t="shared" si="515"/>
        <v>3.9738365625025434E-3</v>
      </c>
      <c r="W307" s="13">
        <f t="shared" si="516"/>
        <v>1.7501936885337542E-2</v>
      </c>
      <c r="X307" s="13">
        <f t="shared" si="517"/>
        <v>1.9401910318543363E-2</v>
      </c>
      <c r="Y307" s="13">
        <f t="shared" si="518"/>
        <v>1.0754070434460363E-2</v>
      </c>
      <c r="Z307" s="13">
        <f t="shared" si="519"/>
        <v>2.9531429241499197E-2</v>
      </c>
      <c r="AA307" s="13">
        <f t="shared" si="520"/>
        <v>2.7498566923007665E-2</v>
      </c>
      <c r="AB307" s="13">
        <f t="shared" si="521"/>
        <v>1.2802820626041997E-2</v>
      </c>
      <c r="AC307" s="13">
        <f t="shared" si="522"/>
        <v>2.5637400819296076E-4</v>
      </c>
      <c r="AD307" s="13">
        <f t="shared" si="523"/>
        <v>4.0742879288703029E-3</v>
      </c>
      <c r="AE307" s="13">
        <f t="shared" si="524"/>
        <v>4.5165840515680082E-3</v>
      </c>
      <c r="AF307" s="13">
        <f t="shared" si="525"/>
        <v>2.5034474552384869E-3</v>
      </c>
      <c r="AG307" s="13">
        <f t="shared" si="526"/>
        <v>9.2507214738452199E-4</v>
      </c>
      <c r="AH307" s="13">
        <f t="shared" si="527"/>
        <v>8.184324761820877E-3</v>
      </c>
      <c r="AI307" s="13">
        <f t="shared" si="528"/>
        <v>7.6209383684788731E-3</v>
      </c>
      <c r="AJ307" s="13">
        <f t="shared" si="529"/>
        <v>3.5481669720075896E-3</v>
      </c>
      <c r="AK307" s="13">
        <f t="shared" si="530"/>
        <v>1.1013069740700313E-3</v>
      </c>
      <c r="AL307" s="13">
        <f t="shared" si="531"/>
        <v>1.0585660448687525E-5</v>
      </c>
      <c r="AM307" s="13">
        <f t="shared" si="532"/>
        <v>7.5876503205745077E-4</v>
      </c>
      <c r="AN307" s="13">
        <f t="shared" si="533"/>
        <v>8.4113496701947589E-4</v>
      </c>
      <c r="AO307" s="13">
        <f t="shared" si="534"/>
        <v>4.6622340438145355E-4</v>
      </c>
      <c r="AP307" s="13">
        <f t="shared" si="535"/>
        <v>1.7227854531142432E-4</v>
      </c>
      <c r="AQ307" s="13">
        <f t="shared" si="536"/>
        <v>4.7745185402045602E-5</v>
      </c>
      <c r="AR307" s="13">
        <f t="shared" si="537"/>
        <v>1.8145595666010197E-3</v>
      </c>
      <c r="AS307" s="13">
        <f t="shared" si="538"/>
        <v>1.6896502797041329E-3</v>
      </c>
      <c r="AT307" s="13">
        <f t="shared" si="539"/>
        <v>7.8666970218343524E-4</v>
      </c>
      <c r="AU307" s="13">
        <f t="shared" si="540"/>
        <v>2.4417250826671595E-4</v>
      </c>
      <c r="AV307" s="13">
        <f t="shared" si="541"/>
        <v>5.6841086190094497E-5</v>
      </c>
      <c r="AW307" s="13">
        <f t="shared" si="542"/>
        <v>3.0352847021755462E-7</v>
      </c>
      <c r="AX307" s="13">
        <f t="shared" si="543"/>
        <v>1.177556225619973E-4</v>
      </c>
      <c r="AY307" s="13">
        <f t="shared" si="544"/>
        <v>1.3053892511554735E-4</v>
      </c>
      <c r="AZ307" s="13">
        <f t="shared" si="545"/>
        <v>7.2354978045107162E-5</v>
      </c>
      <c r="BA307" s="13">
        <f t="shared" si="546"/>
        <v>2.6736560727123749E-5</v>
      </c>
      <c r="BB307" s="13">
        <f t="shared" si="547"/>
        <v>7.4097563722864982E-6</v>
      </c>
      <c r="BC307" s="13">
        <f t="shared" si="548"/>
        <v>1.6428287858562375E-6</v>
      </c>
      <c r="BD307" s="13">
        <f t="shared" si="549"/>
        <v>3.3525738902972558E-4</v>
      </c>
      <c r="BE307" s="13">
        <f t="shared" si="550"/>
        <v>3.1217919299725391E-4</v>
      </c>
      <c r="BF307" s="13">
        <f t="shared" si="551"/>
        <v>1.4534481823423107E-4</v>
      </c>
      <c r="BG307" s="13">
        <f t="shared" si="552"/>
        <v>4.5113226978642126E-5</v>
      </c>
      <c r="BH307" s="13">
        <f t="shared" si="553"/>
        <v>1.0501939146258262E-5</v>
      </c>
      <c r="BI307" s="13">
        <f t="shared" si="554"/>
        <v>1.9558029113532759E-6</v>
      </c>
      <c r="BJ307" s="14">
        <f t="shared" si="555"/>
        <v>0.30232763160234488</v>
      </c>
      <c r="BK307" s="14">
        <f t="shared" si="556"/>
        <v>0.30334296021756224</v>
      </c>
      <c r="BL307" s="14">
        <f t="shared" si="557"/>
        <v>0.36471863353899808</v>
      </c>
      <c r="BM307" s="14">
        <f t="shared" si="558"/>
        <v>0.33386381363872936</v>
      </c>
      <c r="BN307" s="14">
        <f t="shared" si="559"/>
        <v>0.66592660556502969</v>
      </c>
    </row>
    <row r="308" spans="1:66" x14ac:dyDescent="0.25">
      <c r="A308" t="s">
        <v>27</v>
      </c>
      <c r="B308" t="s">
        <v>299</v>
      </c>
      <c r="C308" t="s">
        <v>298</v>
      </c>
      <c r="D308" s="11">
        <v>44382</v>
      </c>
      <c r="E308" s="10">
        <f>VLOOKUP(A308,home!$A$2:$E$405,3,FALSE)</f>
        <v>1.3</v>
      </c>
      <c r="F308" s="10">
        <f>VLOOKUP(B308,home!$B$2:$E$405,3,FALSE)</f>
        <v>1.0526</v>
      </c>
      <c r="G308" s="10">
        <f>VLOOKUP(C308,away!$B$2:$E$405,4,FALSE)</f>
        <v>0.80969999999999998</v>
      </c>
      <c r="H308" s="10">
        <f>VLOOKUP(A308,away!$A$2:$E$405,3,FALSE)</f>
        <v>1.0919000000000001</v>
      </c>
      <c r="I308" s="10">
        <f>VLOOKUP(C308,away!$B$2:$E$405,3,FALSE)</f>
        <v>1.4460999999999999</v>
      </c>
      <c r="J308" s="10">
        <f>VLOOKUP(B308,home!$B$2:$E$405,4,FALSE)</f>
        <v>0.62660000000000005</v>
      </c>
      <c r="K308" s="12">
        <f t="shared" si="504"/>
        <v>1.1079772859999999</v>
      </c>
      <c r="L308" s="12">
        <f t="shared" si="505"/>
        <v>0.98939926329400008</v>
      </c>
      <c r="M308" s="13">
        <f t="shared" si="506"/>
        <v>0.12277810842768037</v>
      </c>
      <c r="N308" s="13">
        <f t="shared" si="507"/>
        <v>0.13603535535591499</v>
      </c>
      <c r="O308" s="13">
        <f t="shared" si="508"/>
        <v>0.12147657002697779</v>
      </c>
      <c r="P308" s="13">
        <f t="shared" si="509"/>
        <v>0.13459328037107976</v>
      </c>
      <c r="Q308" s="13">
        <f t="shared" si="510"/>
        <v>7.5362041913646149E-2</v>
      </c>
      <c r="R308" s="13">
        <f t="shared" si="511"/>
        <v>6.0094414446086923E-2</v>
      </c>
      <c r="S308" s="13">
        <f t="shared" si="512"/>
        <v>3.688636222091362E-2</v>
      </c>
      <c r="T308" s="13">
        <f t="shared" si="513"/>
        <v>7.456314874969304E-2</v>
      </c>
      <c r="U308" s="13">
        <f t="shared" si="514"/>
        <v>6.6583246221734574E-2</v>
      </c>
      <c r="V308" s="13">
        <f t="shared" si="515"/>
        <v>4.4928897032640251E-3</v>
      </c>
      <c r="W308" s="13">
        <f t="shared" si="516"/>
        <v>2.7833143555633294E-2</v>
      </c>
      <c r="X308" s="13">
        <f t="shared" si="517"/>
        <v>2.7538091729099719E-2</v>
      </c>
      <c r="Y308" s="13">
        <f t="shared" si="518"/>
        <v>1.3623083834646931E-2</v>
      </c>
      <c r="Z308" s="13">
        <f t="shared" si="519"/>
        <v>1.981912312701424E-2</v>
      </c>
      <c r="AA308" s="13">
        <f t="shared" si="520"/>
        <v>2.1959138253169069E-2</v>
      </c>
      <c r="AB308" s="13">
        <f t="shared" si="521"/>
        <v>1.2165113202322525E-2</v>
      </c>
      <c r="AC308" s="13">
        <f t="shared" si="522"/>
        <v>3.0782806644636117E-4</v>
      </c>
      <c r="AD308" s="13">
        <f t="shared" si="523"/>
        <v>7.7096227144047413E-3</v>
      </c>
      <c r="AE308" s="13">
        <f t="shared" si="524"/>
        <v>7.6278950339067385E-3</v>
      </c>
      <c r="AF308" s="13">
        <f t="shared" si="525"/>
        <v>3.773516863515645E-3</v>
      </c>
      <c r="AG308" s="13">
        <f t="shared" si="526"/>
        <v>1.2445049349299551E-3</v>
      </c>
      <c r="AH308" s="13">
        <f t="shared" si="527"/>
        <v>4.902256455250241E-3</v>
      </c>
      <c r="AI308" s="13">
        <f t="shared" si="528"/>
        <v>5.4315888025641412E-3</v>
      </c>
      <c r="AJ308" s="13">
        <f t="shared" si="529"/>
        <v>3.0090385100665046E-3</v>
      </c>
      <c r="AK308" s="13">
        <f t="shared" si="530"/>
        <v>1.1113154406176562E-3</v>
      </c>
      <c r="AL308" s="13">
        <f t="shared" si="531"/>
        <v>1.3498037975623904E-5</v>
      </c>
      <c r="AM308" s="13">
        <f t="shared" si="532"/>
        <v>1.7084173702380228E-3</v>
      </c>
      <c r="AN308" s="13">
        <f t="shared" si="533"/>
        <v>1.6903068875121724E-3</v>
      </c>
      <c r="AO308" s="13">
        <f t="shared" si="534"/>
        <v>8.3619419462265887E-4</v>
      </c>
      <c r="AP308" s="13">
        <f t="shared" si="535"/>
        <v>2.7577664004345951E-4</v>
      </c>
      <c r="AQ308" s="13">
        <f t="shared" si="536"/>
        <v>6.8213301123173345E-5</v>
      </c>
      <c r="AR308" s="13">
        <f t="shared" si="537"/>
        <v>9.7005778506056926E-4</v>
      </c>
      <c r="AS308" s="13">
        <f t="shared" si="538"/>
        <v>1.0748019919545808E-3</v>
      </c>
      <c r="AT308" s="13">
        <f t="shared" si="539"/>
        <v>5.9542809701661518E-4</v>
      </c>
      <c r="AU308" s="13">
        <f t="shared" si="540"/>
        <v>2.1990693564687128E-4</v>
      </c>
      <c r="AV308" s="13">
        <f t="shared" si="541"/>
        <v>6.0912972432649272E-5</v>
      </c>
      <c r="AW308" s="13">
        <f t="shared" si="542"/>
        <v>4.1102722106168525E-7</v>
      </c>
      <c r="AX308" s="13">
        <f t="shared" si="543"/>
        <v>3.1548127353859704E-4</v>
      </c>
      <c r="AY308" s="13">
        <f t="shared" si="544"/>
        <v>3.1213693962214075E-4</v>
      </c>
      <c r="AZ308" s="13">
        <f t="shared" si="545"/>
        <v>1.5441402905449494E-4</v>
      </c>
      <c r="BA308" s="13">
        <f t="shared" si="546"/>
        <v>5.0925708862925211E-5</v>
      </c>
      <c r="BB308" s="13">
        <f t="shared" si="547"/>
        <v>1.259646470792573E-5</v>
      </c>
      <c r="BC308" s="13">
        <f t="shared" si="548"/>
        <v>2.4925865804261187E-6</v>
      </c>
      <c r="BD308" s="13">
        <f t="shared" si="549"/>
        <v>1.5996240964858939E-4</v>
      </c>
      <c r="BE308" s="13">
        <f t="shared" si="550"/>
        <v>1.7723471650446426E-4</v>
      </c>
      <c r="BF308" s="13">
        <f t="shared" si="551"/>
        <v>9.8186020088797865E-5</v>
      </c>
      <c r="BG308" s="13">
        <f t="shared" si="552"/>
        <v>3.6262626687042571E-5</v>
      </c>
      <c r="BH308" s="13">
        <f t="shared" si="553"/>
        <v>1.004454167498515E-5</v>
      </c>
      <c r="BI308" s="13">
        <f t="shared" si="554"/>
        <v>2.2258248048327868E-6</v>
      </c>
      <c r="BJ308" s="14">
        <f t="shared" si="555"/>
        <v>0.38073736008129716</v>
      </c>
      <c r="BK308" s="14">
        <f t="shared" si="556"/>
        <v>0.29938410376698188</v>
      </c>
      <c r="BL308" s="14">
        <f t="shared" si="557"/>
        <v>0.30013770528030953</v>
      </c>
      <c r="BM308" s="14">
        <f t="shared" si="558"/>
        <v>0.34942679580181563</v>
      </c>
      <c r="BN308" s="14">
        <f t="shared" si="559"/>
        <v>0.65033977054138592</v>
      </c>
    </row>
    <row r="309" spans="1:66" x14ac:dyDescent="0.25">
      <c r="A309" t="s">
        <v>27</v>
      </c>
      <c r="B309" t="s">
        <v>193</v>
      </c>
      <c r="C309" t="s">
        <v>192</v>
      </c>
      <c r="D309" s="11">
        <v>44382</v>
      </c>
      <c r="E309" s="10">
        <f>VLOOKUP(A309,home!$A$2:$E$405,3,FALSE)</f>
        <v>1.3</v>
      </c>
      <c r="F309" s="10">
        <f>VLOOKUP(B309,home!$B$2:$E$405,3,FALSE)</f>
        <v>1.1335999999999999</v>
      </c>
      <c r="G309" s="10">
        <f>VLOOKUP(C309,away!$B$2:$E$405,4,FALSE)</f>
        <v>0.80969999999999998</v>
      </c>
      <c r="H309" s="10">
        <f>VLOOKUP(A309,away!$A$2:$E$405,3,FALSE)</f>
        <v>1.0919000000000001</v>
      </c>
      <c r="I309" s="10">
        <f>VLOOKUP(C309,away!$B$2:$E$405,3,FALSE)</f>
        <v>0.62660000000000005</v>
      </c>
      <c r="J309" s="10">
        <f>VLOOKUP(B309,home!$B$2:$E$405,4,FALSE)</f>
        <v>0.91579999999999995</v>
      </c>
      <c r="K309" s="12">
        <f t="shared" si="504"/>
        <v>1.1932386959999999</v>
      </c>
      <c r="L309" s="12">
        <f t="shared" si="505"/>
        <v>0.62657620173200002</v>
      </c>
      <c r="M309" s="13">
        <f t="shared" si="506"/>
        <v>0.16205574504375628</v>
      </c>
      <c r="N309" s="13">
        <f t="shared" si="507"/>
        <v>0.19337118589532018</v>
      </c>
      <c r="O309" s="13">
        <f t="shared" si="508"/>
        <v>0.10154027319836621</v>
      </c>
      <c r="P309" s="13">
        <f t="shared" si="509"/>
        <v>0.12116178318270224</v>
      </c>
      <c r="Q309" s="13">
        <f t="shared" si="510"/>
        <v>0.11536899085085274</v>
      </c>
      <c r="R309" s="13">
        <f t="shared" si="511"/>
        <v>3.1811359351730947E-2</v>
      </c>
      <c r="S309" s="13">
        <f t="shared" si="512"/>
        <v>2.2646802339602933E-2</v>
      </c>
      <c r="T309" s="13">
        <f t="shared" si="513"/>
        <v>7.2287464084981184E-2</v>
      </c>
      <c r="U309" s="13">
        <f t="shared" si="514"/>
        <v>3.7958544950846836E-2</v>
      </c>
      <c r="V309" s="13">
        <f t="shared" si="515"/>
        <v>1.8813327023924212E-3</v>
      </c>
      <c r="W309" s="13">
        <f t="shared" si="516"/>
        <v>4.5887581400569165E-2</v>
      </c>
      <c r="X309" s="13">
        <f t="shared" si="517"/>
        <v>2.8752066460636598E-2</v>
      </c>
      <c r="Y309" s="13">
        <f t="shared" si="518"/>
        <v>9.0076802974258519E-3</v>
      </c>
      <c r="Z309" s="13">
        <f t="shared" si="519"/>
        <v>6.644080238179772E-3</v>
      </c>
      <c r="AA309" s="13">
        <f t="shared" si="520"/>
        <v>7.9279736395250003E-3</v>
      </c>
      <c r="AB309" s="13">
        <f t="shared" si="521"/>
        <v>4.7299824637745931E-3</v>
      </c>
      <c r="AC309" s="13">
        <f t="shared" si="522"/>
        <v>8.7911734061113753E-5</v>
      </c>
      <c r="AD309" s="13">
        <f t="shared" si="523"/>
        <v>1.3688709448252245E-2</v>
      </c>
      <c r="AE309" s="13">
        <f t="shared" si="524"/>
        <v>8.5770195726988345E-3</v>
      </c>
      <c r="AF309" s="13">
        <f t="shared" si="525"/>
        <v>2.687078173021328E-3</v>
      </c>
      <c r="AG309" s="13">
        <f t="shared" si="526"/>
        <v>5.6121974513622199E-4</v>
      </c>
      <c r="AH309" s="13">
        <f t="shared" si="527"/>
        <v>1.0407556399103306E-3</v>
      </c>
      <c r="AI309" s="13">
        <f t="shared" si="528"/>
        <v>1.2418699026212484E-3</v>
      </c>
      <c r="AJ309" s="13">
        <f t="shared" si="529"/>
        <v>7.409236116027128E-4</v>
      </c>
      <c r="AK309" s="13">
        <f t="shared" si="530"/>
        <v>2.9469957471481056E-4</v>
      </c>
      <c r="AL309" s="13">
        <f t="shared" si="531"/>
        <v>2.6291057953303775E-6</v>
      </c>
      <c r="AM309" s="13">
        <f t="shared" si="532"/>
        <v>3.2667795623910773E-3</v>
      </c>
      <c r="AN309" s="13">
        <f t="shared" si="533"/>
        <v>2.0468863300987269E-3</v>
      </c>
      <c r="AO309" s="13">
        <f t="shared" si="534"/>
        <v>6.4126513104520639E-4</v>
      </c>
      <c r="AP309" s="13">
        <f t="shared" si="535"/>
        <v>1.3393382337115956E-4</v>
      </c>
      <c r="AQ309" s="13">
        <f t="shared" si="536"/>
        <v>2.0979936582836429E-5</v>
      </c>
      <c r="AR309" s="13">
        <f t="shared" si="537"/>
        <v>1.3042254315723446E-4</v>
      </c>
      <c r="AS309" s="13">
        <f t="shared" si="538"/>
        <v>1.5562522532594212E-4</v>
      </c>
      <c r="AT309" s="13">
        <f t="shared" si="539"/>
        <v>9.2849020466316689E-5</v>
      </c>
      <c r="AU309" s="13">
        <f t="shared" si="540"/>
        <v>3.6930348035368354E-5</v>
      </c>
      <c r="AV309" s="13">
        <f t="shared" si="541"/>
        <v>1.1016680083137271E-5</v>
      </c>
      <c r="AW309" s="13">
        <f t="shared" si="542"/>
        <v>5.46017781741631E-8</v>
      </c>
      <c r="AX309" s="13">
        <f t="shared" si="543"/>
        <v>6.4967463085782956E-4</v>
      </c>
      <c r="AY309" s="13">
        <f t="shared" si="544"/>
        <v>4.0707066256453811E-4</v>
      </c>
      <c r="AZ309" s="13">
        <f t="shared" si="545"/>
        <v>1.2753039479310844E-4</v>
      </c>
      <c r="BA309" s="13">
        <f t="shared" si="546"/>
        <v>2.663583679161611E-5</v>
      </c>
      <c r="BB309" s="13">
        <f t="shared" si="547"/>
        <v>4.1723453617110701E-6</v>
      </c>
      <c r="BC309" s="13">
        <f t="shared" si="548"/>
        <v>5.2285846181101011E-7</v>
      </c>
      <c r="BD309" s="13">
        <f t="shared" si="549"/>
        <v>1.3619943618614632E-5</v>
      </c>
      <c r="BE309" s="13">
        <f t="shared" si="550"/>
        <v>1.6251843763069241E-5</v>
      </c>
      <c r="BF309" s="13">
        <f t="shared" si="551"/>
        <v>9.6961644297202398E-6</v>
      </c>
      <c r="BG309" s="13">
        <f t="shared" si="552"/>
        <v>3.8566128667736548E-6</v>
      </c>
      <c r="BH309" s="13">
        <f t="shared" si="553"/>
        <v>1.1504649270314539E-6</v>
      </c>
      <c r="BI309" s="13">
        <f t="shared" si="554"/>
        <v>2.7455585386494942E-7</v>
      </c>
      <c r="BJ309" s="14">
        <f t="shared" si="555"/>
        <v>0.49751444744121415</v>
      </c>
      <c r="BK309" s="14">
        <f t="shared" si="556"/>
        <v>0.30824327477087488</v>
      </c>
      <c r="BL309" s="14">
        <f t="shared" si="557"/>
        <v>0.18775807573561978</v>
      </c>
      <c r="BM309" s="14">
        <f t="shared" si="558"/>
        <v>0.27444352460237353</v>
      </c>
      <c r="BN309" s="14">
        <f t="shared" si="559"/>
        <v>0.72530933752272864</v>
      </c>
    </row>
    <row r="310" spans="1:66" x14ac:dyDescent="0.25">
      <c r="A310" t="s">
        <v>27</v>
      </c>
      <c r="B310" t="s">
        <v>29</v>
      </c>
      <c r="C310" t="s">
        <v>28</v>
      </c>
      <c r="D310" s="11">
        <v>44382</v>
      </c>
      <c r="E310" s="10">
        <f>VLOOKUP(A310,home!$A$2:$E$405,3,FALSE)</f>
        <v>1.3</v>
      </c>
      <c r="F310" s="10">
        <f>VLOOKUP(B310,home!$B$2:$E$405,3,FALSE)</f>
        <v>0.68830000000000002</v>
      </c>
      <c r="G310" s="10">
        <f>VLOOKUP(C310,away!$B$2:$E$405,4,FALSE)</f>
        <v>0.93120000000000003</v>
      </c>
      <c r="H310" s="10">
        <f>VLOOKUP(A310,away!$A$2:$E$405,3,FALSE)</f>
        <v>1.0919000000000001</v>
      </c>
      <c r="I310" s="10">
        <f>VLOOKUP(C310,away!$B$2:$E$405,3,FALSE)</f>
        <v>1.0122</v>
      </c>
      <c r="J310" s="10">
        <f>VLOOKUP(B310,home!$B$2:$E$405,4,FALSE)</f>
        <v>1.6871</v>
      </c>
      <c r="K310" s="12">
        <f t="shared" si="504"/>
        <v>0.83322844800000007</v>
      </c>
      <c r="L310" s="12">
        <f t="shared" si="505"/>
        <v>1.864618652778</v>
      </c>
      <c r="M310" s="13">
        <f t="shared" si="506"/>
        <v>6.7350355295609066E-2</v>
      </c>
      <c r="N310" s="13">
        <f t="shared" si="507"/>
        <v>5.6118232015208921E-2</v>
      </c>
      <c r="O310" s="13">
        <f t="shared" si="508"/>
        <v>0.1255827287554182</v>
      </c>
      <c r="P310" s="13">
        <f t="shared" si="509"/>
        <v>0.10463910217648209</v>
      </c>
      <c r="Q310" s="13">
        <f t="shared" si="510"/>
        <v>2.3379653683268223E-2</v>
      </c>
      <c r="R310" s="13">
        <f t="shared" si="511"/>
        <v>0.11708194925205645</v>
      </c>
      <c r="S310" s="13">
        <f t="shared" si="512"/>
        <v>4.0643221762684999E-2</v>
      </c>
      <c r="T310" s="13">
        <f t="shared" si="513"/>
        <v>4.3594138353311801E-2</v>
      </c>
      <c r="U310" s="13">
        <f t="shared" si="514"/>
        <v>9.7556010864105772E-2</v>
      </c>
      <c r="V310" s="13">
        <f t="shared" si="515"/>
        <v>7.0161639849817842E-3</v>
      </c>
      <c r="W310" s="13">
        <f t="shared" si="516"/>
        <v>6.4935308510956887E-3</v>
      </c>
      <c r="X310" s="13">
        <f t="shared" si="517"/>
        <v>1.2107958747342423E-2</v>
      </c>
      <c r="Y310" s="13">
        <f t="shared" si="518"/>
        <v>1.1288362863680616E-2</v>
      </c>
      <c r="Z310" s="13">
        <f t="shared" si="519"/>
        <v>7.2771062159663877E-2</v>
      </c>
      <c r="AA310" s="13">
        <f t="shared" si="520"/>
        <v>6.0634919182608271E-2</v>
      </c>
      <c r="AB310" s="13">
        <f t="shared" si="521"/>
        <v>2.5261369802565058E-2</v>
      </c>
      <c r="AC310" s="13">
        <f t="shared" si="522"/>
        <v>6.8129289824188843E-4</v>
      </c>
      <c r="AD310" s="13">
        <f t="shared" si="523"/>
        <v>1.3526486582746448E-3</v>
      </c>
      <c r="AE310" s="13">
        <f t="shared" si="524"/>
        <v>2.5221739188740376E-3</v>
      </c>
      <c r="AF310" s="13">
        <f t="shared" si="525"/>
        <v>2.3514462673413583E-3</v>
      </c>
      <c r="AG310" s="13">
        <f t="shared" si="526"/>
        <v>1.4615168570299667E-3</v>
      </c>
      <c r="AH310" s="13">
        <f t="shared" si="527"/>
        <v>3.3922569971344144E-2</v>
      </c>
      <c r="AI310" s="13">
        <f t="shared" si="528"/>
        <v>2.8265250329394486E-2</v>
      </c>
      <c r="AJ310" s="13">
        <f t="shared" si="529"/>
        <v>1.1775705332146429E-2</v>
      </c>
      <c r="AK310" s="13">
        <f t="shared" si="530"/>
        <v>3.2706175593365649E-3</v>
      </c>
      <c r="AL310" s="13">
        <f t="shared" si="531"/>
        <v>4.2339718552838801E-5</v>
      </c>
      <c r="AM310" s="13">
        <f t="shared" si="532"/>
        <v>2.2541306844469305E-4</v>
      </c>
      <c r="AN310" s="13">
        <f t="shared" si="533"/>
        <v>4.2030941200189864E-4</v>
      </c>
      <c r="AO310" s="13">
        <f t="shared" si="534"/>
        <v>3.9185838477844682E-4</v>
      </c>
      <c r="AP310" s="13">
        <f t="shared" si="535"/>
        <v>2.4355548450178354E-4</v>
      </c>
      <c r="AQ310" s="13">
        <f t="shared" si="536"/>
        <v>1.1353452484710218E-4</v>
      </c>
      <c r="AR310" s="13">
        <f t="shared" si="537"/>
        <v>1.2650531343747029E-2</v>
      </c>
      <c r="AS310" s="13">
        <f t="shared" si="538"/>
        <v>1.0540782597925692E-2</v>
      </c>
      <c r="AT310" s="13">
        <f t="shared" si="539"/>
        <v>4.3914399623875165E-3</v>
      </c>
      <c r="AU310" s="13">
        <f t="shared" si="540"/>
        <v>1.2196909014484431E-3</v>
      </c>
      <c r="AV310" s="13">
        <f t="shared" si="541"/>
        <v>2.5407028921340177E-4</v>
      </c>
      <c r="AW310" s="13">
        <f t="shared" si="542"/>
        <v>1.827256769771074E-6</v>
      </c>
      <c r="AX310" s="13">
        <f t="shared" si="543"/>
        <v>3.1303430196514881E-5</v>
      </c>
      <c r="AY310" s="13">
        <f t="shared" si="544"/>
        <v>5.8368959840355737E-5</v>
      </c>
      <c r="AZ310" s="13">
        <f t="shared" si="545"/>
        <v>5.4417925630788656E-5</v>
      </c>
      <c r="BA310" s="13">
        <f t="shared" si="546"/>
        <v>3.3822893058884841E-5</v>
      </c>
      <c r="BB310" s="13">
        <f t="shared" si="547"/>
        <v>1.5766699322128056E-5</v>
      </c>
      <c r="BC310" s="13">
        <f t="shared" si="548"/>
        <v>5.8797763297564436E-6</v>
      </c>
      <c r="BD310" s="13">
        <f t="shared" si="549"/>
        <v>3.9314027851839115E-3</v>
      </c>
      <c r="BE310" s="13">
        <f t="shared" si="550"/>
        <v>3.2757566411616684E-3</v>
      </c>
      <c r="BF310" s="13">
        <f t="shared" si="551"/>
        <v>1.364726811070415E-3</v>
      </c>
      <c r="BG310" s="13">
        <f t="shared" si="552"/>
        <v>3.7904306757739704E-4</v>
      </c>
      <c r="BH310" s="13">
        <f t="shared" si="553"/>
        <v>7.8957366730668412E-5</v>
      </c>
      <c r="BI310" s="13">
        <f t="shared" si="554"/>
        <v>1.3157904827832341E-5</v>
      </c>
      <c r="BJ310" s="14">
        <f t="shared" si="555"/>
        <v>0.16226389277438008</v>
      </c>
      <c r="BK310" s="14">
        <f t="shared" si="556"/>
        <v>0.22043084479639302</v>
      </c>
      <c r="BL310" s="14">
        <f t="shared" si="557"/>
        <v>0.54145068072024927</v>
      </c>
      <c r="BM310" s="14">
        <f t="shared" si="558"/>
        <v>0.50270791756957267</v>
      </c>
      <c r="BN310" s="14">
        <f t="shared" si="559"/>
        <v>0.49415202117804297</v>
      </c>
    </row>
    <row r="311" spans="1:66" x14ac:dyDescent="0.25">
      <c r="A311" t="s">
        <v>196</v>
      </c>
      <c r="B311" t="s">
        <v>199</v>
      </c>
      <c r="C311" t="s">
        <v>198</v>
      </c>
      <c r="D311" s="11">
        <v>44382</v>
      </c>
      <c r="E311" s="10">
        <f>VLOOKUP(A311,home!$A$2:$E$405,3,FALSE)</f>
        <v>1.5903</v>
      </c>
      <c r="F311" s="10">
        <f>VLOOKUP(B311,home!$B$2:$E$405,3,FALSE)</f>
        <v>1.179</v>
      </c>
      <c r="G311" s="10">
        <f>VLOOKUP(C311,away!$B$2:$E$405,4,FALSE)</f>
        <v>1.6506000000000001</v>
      </c>
      <c r="H311" s="10">
        <f>VLOOKUP(A311,away!$A$2:$E$405,3,FALSE)</f>
        <v>1.3957999999999999</v>
      </c>
      <c r="I311" s="10">
        <f>VLOOKUP(C311,away!$B$2:$E$405,3,FALSE)</f>
        <v>0.98509999999999998</v>
      </c>
      <c r="J311" s="10">
        <f>VLOOKUP(B311,home!$B$2:$E$405,4,FALSE)</f>
        <v>1.2090000000000001</v>
      </c>
      <c r="K311" s="12">
        <f t="shared" si="504"/>
        <v>3.0948150832200003</v>
      </c>
      <c r="L311" s="12">
        <f t="shared" si="505"/>
        <v>1.66237811922</v>
      </c>
      <c r="M311" s="13">
        <f t="shared" si="506"/>
        <v>8.5896851010619519E-3</v>
      </c>
      <c r="N311" s="13">
        <f t="shared" si="507"/>
        <v>2.6583487010876643E-2</v>
      </c>
      <c r="O311" s="13">
        <f t="shared" si="508"/>
        <v>1.4279304562995422E-2</v>
      </c>
      <c r="P311" s="13">
        <f t="shared" si="509"/>
        <v>4.4191807139450409E-2</v>
      </c>
      <c r="Q311" s="13">
        <f t="shared" si="510"/>
        <v>4.1135488282922003E-2</v>
      </c>
      <c r="R311" s="13">
        <f t="shared" si="511"/>
        <v>1.186880173160095E-2</v>
      </c>
      <c r="S311" s="13">
        <f t="shared" si="512"/>
        <v>5.6838981734293727E-2</v>
      </c>
      <c r="T311" s="13">
        <f t="shared" si="513"/>
        <v>6.8382735644960224E-2</v>
      </c>
      <c r="U311" s="13">
        <f t="shared" si="514"/>
        <v>3.6731746618706276E-2</v>
      </c>
      <c r="V311" s="13">
        <f t="shared" si="515"/>
        <v>3.2491390536075963E-2</v>
      </c>
      <c r="W311" s="13">
        <f t="shared" si="516"/>
        <v>4.2435576531202203E-2</v>
      </c>
      <c r="X311" s="13">
        <f t="shared" si="517"/>
        <v>7.0543973901956283E-2</v>
      </c>
      <c r="Y311" s="13">
        <f t="shared" si="518"/>
        <v>5.8635379328719442E-2</v>
      </c>
      <c r="Z311" s="13">
        <f t="shared" si="519"/>
        <v>6.5768120999912891E-3</v>
      </c>
      <c r="AA311" s="13">
        <f t="shared" si="520"/>
        <v>2.0354017286556846E-2</v>
      </c>
      <c r="AB311" s="13">
        <f t="shared" si="521"/>
        <v>3.1495959851278385E-2</v>
      </c>
      <c r="AC311" s="13">
        <f t="shared" si="522"/>
        <v>1.0447510934403445E-2</v>
      </c>
      <c r="AD311" s="13">
        <f t="shared" si="523"/>
        <v>3.283256557847531E-2</v>
      </c>
      <c r="AE311" s="13">
        <f t="shared" si="524"/>
        <v>5.4580138615513099E-2</v>
      </c>
      <c r="AF311" s="13">
        <f t="shared" si="525"/>
        <v>4.5366414089211785E-2</v>
      </c>
      <c r="AG311" s="13">
        <f t="shared" si="526"/>
        <v>2.5138711376459868E-2</v>
      </c>
      <c r="AH311" s="13">
        <f t="shared" si="527"/>
        <v>2.7332871323117154E-3</v>
      </c>
      <c r="AI311" s="13">
        <f t="shared" si="528"/>
        <v>8.4590182438494376E-3</v>
      </c>
      <c r="AJ311" s="13">
        <f t="shared" si="529"/>
        <v>1.3089548625149201E-2</v>
      </c>
      <c r="AK311" s="13">
        <f t="shared" si="530"/>
        <v>1.3503244172551122E-2</v>
      </c>
      <c r="AL311" s="13">
        <f t="shared" si="531"/>
        <v>2.1499944776479686E-3</v>
      </c>
      <c r="AM311" s="13">
        <f t="shared" si="532"/>
        <v>2.0322143834615031E-2</v>
      </c>
      <c r="AN311" s="13">
        <f t="shared" si="533"/>
        <v>3.3783087246305653E-2</v>
      </c>
      <c r="AO311" s="13">
        <f t="shared" si="534"/>
        <v>2.8080132518979381E-2</v>
      </c>
      <c r="AP311" s="13">
        <f t="shared" si="535"/>
        <v>1.5559932628116438E-2</v>
      </c>
      <c r="AQ311" s="13">
        <f t="shared" si="536"/>
        <v>6.4666228843795305E-3</v>
      </c>
      <c r="AR311" s="13">
        <f t="shared" si="537"/>
        <v>9.0875134446011425E-4</v>
      </c>
      <c r="AS311" s="13">
        <f t="shared" si="538"/>
        <v>2.8124173677316158E-3</v>
      </c>
      <c r="AT311" s="13">
        <f t="shared" si="539"/>
        <v>4.3519558449828478E-3</v>
      </c>
      <c r="AU311" s="13">
        <f t="shared" si="540"/>
        <v>4.4894995301867869E-3</v>
      </c>
      <c r="AV311" s="13">
        <f t="shared" si="541"/>
        <v>3.4735427155327932E-3</v>
      </c>
      <c r="AW311" s="13">
        <f t="shared" si="542"/>
        <v>3.0725528542288767E-4</v>
      </c>
      <c r="AX311" s="13">
        <f t="shared" si="543"/>
        <v>1.0482212877122164E-2</v>
      </c>
      <c r="AY311" s="13">
        <f t="shared" si="544"/>
        <v>1.742540132793401E-2</v>
      </c>
      <c r="AZ311" s="13">
        <f t="shared" si="545"/>
        <v>1.4483802943092317E-2</v>
      </c>
      <c r="BA311" s="13">
        <f t="shared" si="546"/>
        <v>8.0258523652303026E-3</v>
      </c>
      <c r="BB311" s="13">
        <f t="shared" si="547"/>
        <v>3.3355003400122357E-3</v>
      </c>
      <c r="BC311" s="13">
        <f t="shared" si="548"/>
        <v>1.1089725563774408E-3</v>
      </c>
      <c r="BD311" s="13">
        <f t="shared" si="549"/>
        <v>2.5178139180704191E-4</v>
      </c>
      <c r="BE311" s="13">
        <f t="shared" si="550"/>
        <v>7.7921684903855789E-4</v>
      </c>
      <c r="BF311" s="13">
        <f t="shared" si="551"/>
        <v>1.2057660287518458E-3</v>
      </c>
      <c r="BG311" s="13">
        <f t="shared" si="552"/>
        <v>1.2438742975384976E-3</v>
      </c>
      <c r="BH311" s="13">
        <f t="shared" si="553"/>
        <v>9.623902344129562E-4</v>
      </c>
      <c r="BI311" s="13">
        <f t="shared" si="554"/>
        <v>5.9568396268096951E-4</v>
      </c>
      <c r="BJ311" s="14">
        <f t="shared" si="555"/>
        <v>0.62470813188246122</v>
      </c>
      <c r="BK311" s="14">
        <f t="shared" si="556"/>
        <v>0.17213477125086749</v>
      </c>
      <c r="BL311" s="14">
        <f t="shared" si="557"/>
        <v>0.17358980779212338</v>
      </c>
      <c r="BM311" s="14">
        <f t="shared" si="558"/>
        <v>0.81324280315402475</v>
      </c>
      <c r="BN311" s="14">
        <f t="shared" si="559"/>
        <v>0.14664857382890736</v>
      </c>
    </row>
    <row r="312" spans="1:66" x14ac:dyDescent="0.25">
      <c r="A312" t="s">
        <v>32</v>
      </c>
      <c r="B312" t="s">
        <v>311</v>
      </c>
      <c r="C312" t="s">
        <v>310</v>
      </c>
      <c r="D312" s="11">
        <v>44382</v>
      </c>
      <c r="E312" s="10">
        <f>VLOOKUP(A312,home!$A$2:$E$405,3,FALSE)</f>
        <v>1.2278</v>
      </c>
      <c r="F312" s="10">
        <f>VLOOKUP(B312,home!$B$2:$E$405,3,FALSE)</f>
        <v>0.8145</v>
      </c>
      <c r="G312" s="10">
        <f>VLOOKUP(C312,away!$B$2:$E$405,4,FALSE)</f>
        <v>1.0181</v>
      </c>
      <c r="H312" s="10">
        <f>VLOOKUP(A312,away!$A$2:$E$405,3,FALSE)</f>
        <v>1.1316999999999999</v>
      </c>
      <c r="I312" s="10">
        <f>VLOOKUP(C312,away!$B$2:$E$405,3,FALSE)</f>
        <v>0.88360000000000005</v>
      </c>
      <c r="J312" s="10">
        <f>VLOOKUP(B312,home!$B$2:$E$405,4,FALSE)</f>
        <v>1.3253999999999999</v>
      </c>
      <c r="K312" s="12">
        <f t="shared" si="504"/>
        <v>1.01814388011</v>
      </c>
      <c r="L312" s="12">
        <f t="shared" si="505"/>
        <v>1.3253603970479999</v>
      </c>
      <c r="M312" s="13">
        <f t="shared" si="506"/>
        <v>9.5990670247589893E-2</v>
      </c>
      <c r="N312" s="13">
        <f t="shared" si="507"/>
        <v>9.7732313460240708E-2</v>
      </c>
      <c r="O312" s="13">
        <f t="shared" si="508"/>
        <v>0.12722223283224937</v>
      </c>
      <c r="P312" s="13">
        <f t="shared" si="509"/>
        <v>0.1295305377720842</v>
      </c>
      <c r="Q312" s="13">
        <f t="shared" si="510"/>
        <v>4.9752778419268125E-2</v>
      </c>
      <c r="R312" s="13">
        <f t="shared" si="511"/>
        <v>8.4307654509941557E-2</v>
      </c>
      <c r="S312" s="13">
        <f t="shared" si="512"/>
        <v>4.3697372286934821E-2</v>
      </c>
      <c r="T312" s="13">
        <f t="shared" si="513"/>
        <v>6.5940362160002361E-2</v>
      </c>
      <c r="U312" s="13">
        <f t="shared" si="514"/>
        <v>8.5837322485725245E-2</v>
      </c>
      <c r="V312" s="13">
        <f t="shared" si="515"/>
        <v>6.5517294741647015E-3</v>
      </c>
      <c r="W312" s="13">
        <f t="shared" si="516"/>
        <v>1.688516228868224E-2</v>
      </c>
      <c r="X312" s="13">
        <f t="shared" si="517"/>
        <v>2.2378925395147808E-2</v>
      </c>
      <c r="Y312" s="13">
        <f t="shared" si="518"/>
        <v>1.4830070723610334E-2</v>
      </c>
      <c r="Z312" s="13">
        <f t="shared" si="519"/>
        <v>3.7246008818493902E-2</v>
      </c>
      <c r="AA312" s="13">
        <f t="shared" si="520"/>
        <v>3.7921795937072657E-2</v>
      </c>
      <c r="AB312" s="13">
        <f t="shared" si="521"/>
        <v>1.9304922228055393E-2</v>
      </c>
      <c r="AC312" s="13">
        <f t="shared" si="522"/>
        <v>5.5255958726043222E-4</v>
      </c>
      <c r="AD312" s="13">
        <f t="shared" si="523"/>
        <v>4.2978811622214957E-3</v>
      </c>
      <c r="AE312" s="13">
        <f t="shared" si="524"/>
        <v>5.6962414836270008E-3</v>
      </c>
      <c r="AF312" s="13">
        <f t="shared" si="525"/>
        <v>3.774786437210585E-3</v>
      </c>
      <c r="AG312" s="13">
        <f t="shared" si="526"/>
        <v>1.6676508170642747E-3</v>
      </c>
      <c r="AH312" s="13">
        <f t="shared" si="527"/>
        <v>1.2341096259033098E-2</v>
      </c>
      <c r="AI312" s="13">
        <f t="shared" si="528"/>
        <v>1.2565011629982964E-2</v>
      </c>
      <c r="AJ312" s="13">
        <f t="shared" si="529"/>
        <v>6.3964948472890653E-3</v>
      </c>
      <c r="AK312" s="13">
        <f t="shared" si="530"/>
        <v>2.1708506943075036E-3</v>
      </c>
      <c r="AL312" s="13">
        <f t="shared" si="531"/>
        <v>2.9825123756029533E-5</v>
      </c>
      <c r="AM312" s="13">
        <f t="shared" si="532"/>
        <v>8.7517228055117421E-4</v>
      </c>
      <c r="AN312" s="13">
        <f t="shared" si="533"/>
        <v>1.1599186812367077E-3</v>
      </c>
      <c r="AO312" s="13">
        <f t="shared" si="534"/>
        <v>7.6865514195363779E-4</v>
      </c>
      <c r="AP312" s="13">
        <f t="shared" si="535"/>
        <v>3.3958169471088657E-4</v>
      </c>
      <c r="AQ312" s="13">
        <f t="shared" si="536"/>
        <v>1.1251703243306335E-4</v>
      </c>
      <c r="AR312" s="13">
        <f t="shared" si="537"/>
        <v>3.2712800475759416E-3</v>
      </c>
      <c r="AS312" s="13">
        <f t="shared" si="538"/>
        <v>3.3306337605653949E-3</v>
      </c>
      <c r="AT312" s="13">
        <f t="shared" si="539"/>
        <v>1.6955321901037058E-3</v>
      </c>
      <c r="AU312" s="13">
        <f t="shared" si="540"/>
        <v>5.7543190762786441E-4</v>
      </c>
      <c r="AV312" s="13">
        <f t="shared" si="541"/>
        <v>1.4646811879283323E-4</v>
      </c>
      <c r="AW312" s="13">
        <f t="shared" si="542"/>
        <v>1.1179513329764509E-6</v>
      </c>
      <c r="AX312" s="13">
        <f t="shared" si="543"/>
        <v>1.4850855024751495E-4</v>
      </c>
      <c r="AY312" s="13">
        <f t="shared" si="544"/>
        <v>1.9682735112106926E-4</v>
      </c>
      <c r="AZ312" s="13">
        <f t="shared" si="545"/>
        <v>1.3043358811586322E-4</v>
      </c>
      <c r="BA312" s="13">
        <f t="shared" si="546"/>
        <v>5.7623837377878565E-5</v>
      </c>
      <c r="BB312" s="13">
        <f t="shared" si="547"/>
        <v>1.9093087996643631E-5</v>
      </c>
      <c r="BC312" s="13">
        <f t="shared" si="548"/>
        <v>5.0610445376208061E-6</v>
      </c>
      <c r="BD312" s="13">
        <f t="shared" si="549"/>
        <v>7.2260417045173981E-4</v>
      </c>
      <c r="BE312" s="13">
        <f t="shared" si="550"/>
        <v>7.3571501388740225E-4</v>
      </c>
      <c r="BF312" s="13">
        <f t="shared" si="551"/>
        <v>3.7453186944725106E-4</v>
      </c>
      <c r="BG312" s="13">
        <f t="shared" si="552"/>
        <v>1.2710911026129207E-4</v>
      </c>
      <c r="BH312" s="13">
        <f t="shared" si="553"/>
        <v>3.2353840679690426E-5</v>
      </c>
      <c r="BI312" s="13">
        <f t="shared" si="554"/>
        <v>6.5881729772161556E-6</v>
      </c>
      <c r="BJ312" s="14">
        <f t="shared" si="555"/>
        <v>0.28676956463735703</v>
      </c>
      <c r="BK312" s="14">
        <f t="shared" si="556"/>
        <v>0.27654952184291121</v>
      </c>
      <c r="BL312" s="14">
        <f t="shared" si="557"/>
        <v>0.39908562962602723</v>
      </c>
      <c r="BM312" s="14">
        <f t="shared" si="558"/>
        <v>0.41491882828362736</v>
      </c>
      <c r="BN312" s="14">
        <f t="shared" si="559"/>
        <v>0.58453618724137391</v>
      </c>
    </row>
    <row r="313" spans="1:66" s="10" customFormat="1" x14ac:dyDescent="0.25">
      <c r="A313" t="s">
        <v>32</v>
      </c>
      <c r="B313" t="s">
        <v>212</v>
      </c>
      <c r="C313" t="s">
        <v>211</v>
      </c>
      <c r="D313" s="11">
        <v>44382</v>
      </c>
      <c r="E313" s="10">
        <f>VLOOKUP(A313,home!$A$2:$E$405,3,FALSE)</f>
        <v>1.2278</v>
      </c>
      <c r="F313" s="10">
        <f>VLOOKUP(B313,home!$B$2:$E$405,3,FALSE)</f>
        <v>0.8145</v>
      </c>
      <c r="G313" s="10">
        <f>VLOOKUP(C313,away!$B$2:$E$405,4,FALSE)</f>
        <v>1.7816000000000001</v>
      </c>
      <c r="H313" s="10">
        <f>VLOOKUP(A313,away!$A$2:$E$405,3,FALSE)</f>
        <v>1.1316999999999999</v>
      </c>
      <c r="I313" s="10">
        <f>VLOOKUP(C313,away!$B$2:$E$405,3,FALSE)</f>
        <v>0.99409999999999998</v>
      </c>
      <c r="J313" s="10">
        <f>VLOOKUP(B313,home!$B$2:$E$405,4,FALSE)</f>
        <v>1.2150000000000001</v>
      </c>
      <c r="K313" s="12">
        <f t="shared" si="504"/>
        <v>1.7816767869600003</v>
      </c>
      <c r="L313" s="12">
        <f t="shared" si="505"/>
        <v>1.36690290855</v>
      </c>
      <c r="M313" s="13">
        <f t="shared" si="506"/>
        <v>4.2913033177750075E-2</v>
      </c>
      <c r="N313" s="13">
        <f t="shared" si="507"/>
        <v>7.6457155070841651E-2</v>
      </c>
      <c r="O313" s="13">
        <f t="shared" si="508"/>
        <v>5.8657949865369235E-2</v>
      </c>
      <c r="P313" s="13">
        <f t="shared" si="509"/>
        <v>0.10450950764579184</v>
      </c>
      <c r="Q313" s="13">
        <f t="shared" si="510"/>
        <v>6.8110969193359835E-2</v>
      </c>
      <c r="R313" s="13">
        <f t="shared" si="511"/>
        <v>4.0089861140276649E-2</v>
      </c>
      <c r="S313" s="13">
        <f t="shared" si="512"/>
        <v>6.3630069815414969E-2</v>
      </c>
      <c r="T313" s="13">
        <f t="shared" si="513"/>
        <v>9.3101081894563009E-2</v>
      </c>
      <c r="U313" s="13">
        <f t="shared" si="514"/>
        <v>7.1427174986080672E-2</v>
      </c>
      <c r="V313" s="13">
        <f t="shared" si="515"/>
        <v>1.7218149709984708E-2</v>
      </c>
      <c r="W313" s="13">
        <f t="shared" si="516"/>
        <v>4.0450577583052295E-2</v>
      </c>
      <c r="X313" s="13">
        <f t="shared" si="517"/>
        <v>5.5292012150801623E-2</v>
      </c>
      <c r="Y313" s="13">
        <f t="shared" si="518"/>
        <v>3.7789406114256345E-2</v>
      </c>
      <c r="Z313" s="13">
        <f t="shared" si="519"/>
        <v>1.8266315932003251E-2</v>
      </c>
      <c r="AA313" s="13">
        <f t="shared" si="520"/>
        <v>3.2544671079327812E-2</v>
      </c>
      <c r="AB313" s="13">
        <f t="shared" si="521"/>
        <v>2.8992042500643418E-2</v>
      </c>
      <c r="AC313" s="13">
        <f t="shared" si="522"/>
        <v>2.6207952099722414E-3</v>
      </c>
      <c r="AD313" s="13">
        <f t="shared" si="523"/>
        <v>1.8017463774712215E-2</v>
      </c>
      <c r="AE313" s="13">
        <f t="shared" si="524"/>
        <v>2.462812363834839E-2</v>
      </c>
      <c r="AF313" s="13">
        <f t="shared" si="525"/>
        <v>1.6832126916693713E-2</v>
      </c>
      <c r="AG313" s="13">
        <f t="shared" si="526"/>
        <v>7.6692944131704572E-3</v>
      </c>
      <c r="AH313" s="13">
        <f t="shared" si="527"/>
        <v>6.242070093987113E-3</v>
      </c>
      <c r="AI313" s="13">
        <f t="shared" si="528"/>
        <v>1.1121351389034067E-2</v>
      </c>
      <c r="AJ313" s="13">
        <f t="shared" si="529"/>
        <v>9.9073268047336783E-3</v>
      </c>
      <c r="AK313" s="13">
        <f t="shared" si="530"/>
        <v>5.8838847296068617E-3</v>
      </c>
      <c r="AL313" s="13">
        <f t="shared" si="531"/>
        <v>2.5530520380615879E-4</v>
      </c>
      <c r="AM313" s="13">
        <f t="shared" si="532"/>
        <v>6.4202593934594892E-3</v>
      </c>
      <c r="AN313" s="13">
        <f t="shared" si="533"/>
        <v>8.7758712385652346E-3</v>
      </c>
      <c r="AO313" s="13">
        <f t="shared" si="534"/>
        <v>5.997881960527556E-3</v>
      </c>
      <c r="AP313" s="13">
        <f t="shared" si="535"/>
        <v>2.7328407656615631E-3</v>
      </c>
      <c r="AQ313" s="13">
        <f t="shared" si="536"/>
        <v>9.338819977967002E-4</v>
      </c>
      <c r="AR313" s="13">
        <f t="shared" si="537"/>
        <v>1.7064607533687911E-3</v>
      </c>
      <c r="AS313" s="13">
        <f t="shared" si="538"/>
        <v>3.0403615121354492E-3</v>
      </c>
      <c r="AT313" s="13">
        <f t="shared" si="539"/>
        <v>2.7084707650691679E-3</v>
      </c>
      <c r="AU313" s="13">
        <f t="shared" si="540"/>
        <v>1.6085398300945096E-3</v>
      </c>
      <c r="AV313" s="13">
        <f t="shared" si="541"/>
        <v>7.1647451904499279E-4</v>
      </c>
      <c r="AW313" s="13">
        <f t="shared" si="542"/>
        <v>1.7271249401519816E-5</v>
      </c>
      <c r="AX313" s="13">
        <f t="shared" si="543"/>
        <v>1.9064711879314424E-3</v>
      </c>
      <c r="AY313" s="13">
        <f t="shared" si="544"/>
        <v>2.6059610118502625E-3</v>
      </c>
      <c r="AZ313" s="13">
        <f t="shared" si="545"/>
        <v>1.7810478433330126E-3</v>
      </c>
      <c r="BA313" s="13">
        <f t="shared" si="546"/>
        <v>8.1150649243953298E-4</v>
      </c>
      <c r="BB313" s="13">
        <f t="shared" si="547"/>
        <v>2.7731264620570162E-4</v>
      </c>
      <c r="BC313" s="13">
        <f t="shared" si="548"/>
        <v>7.5811892535254116E-5</v>
      </c>
      <c r="BD313" s="13">
        <f t="shared" si="549"/>
        <v>3.8876102785103745E-4</v>
      </c>
      <c r="BE313" s="13">
        <f t="shared" si="550"/>
        <v>6.9264649899690369E-4</v>
      </c>
      <c r="BF313" s="13">
        <f t="shared" si="551"/>
        <v>6.1703609441594832E-4</v>
      </c>
      <c r="BG313" s="13">
        <f t="shared" si="552"/>
        <v>3.6645296204578464E-4</v>
      </c>
      <c r="BH313" s="13">
        <f t="shared" si="553"/>
        <v>1.6322518399742718E-4</v>
      </c>
      <c r="BI313" s="13">
        <f t="shared" si="554"/>
        <v>5.8162904275098164E-5</v>
      </c>
      <c r="BJ313" s="14">
        <f t="shared" si="555"/>
        <v>0.47066705718010515</v>
      </c>
      <c r="BK313" s="14">
        <f t="shared" si="556"/>
        <v>0.23375282177457024</v>
      </c>
      <c r="BL313" s="14">
        <f t="shared" si="557"/>
        <v>0.27693292464035457</v>
      </c>
      <c r="BM313" s="14">
        <f t="shared" si="558"/>
        <v>0.60629195367119526</v>
      </c>
      <c r="BN313" s="14">
        <f t="shared" si="559"/>
        <v>0.3907384760933893</v>
      </c>
    </row>
    <row r="314" spans="1:66" x14ac:dyDescent="0.25">
      <c r="A314" t="s">
        <v>340</v>
      </c>
      <c r="B314" t="s">
        <v>418</v>
      </c>
      <c r="C314" t="s">
        <v>378</v>
      </c>
      <c r="D314" s="11">
        <v>44382</v>
      </c>
      <c r="E314" s="10">
        <f>VLOOKUP(A314,home!$A$2:$E$405,3,FALSE)</f>
        <v>1.3524</v>
      </c>
      <c r="F314" s="10">
        <f>VLOOKUP(B314,home!$B$2:$E$405,3,FALSE)</f>
        <v>1.2323999999999999</v>
      </c>
      <c r="G314" s="10">
        <f>VLOOKUP(C314,away!$B$2:$E$405,4,FALSE)</f>
        <v>1.2735000000000001</v>
      </c>
      <c r="H314" s="10">
        <f>VLOOKUP(A314,away!$A$2:$E$405,3,FALSE)</f>
        <v>1.1317999999999999</v>
      </c>
      <c r="I314" s="10">
        <f>VLOOKUP(C314,away!$B$2:$E$405,3,FALSE)</f>
        <v>0.6381</v>
      </c>
      <c r="J314" s="10">
        <f>VLOOKUP(B314,home!$B$2:$E$405,4,FALSE)</f>
        <v>0.98170000000000002</v>
      </c>
      <c r="K314" s="12">
        <f t="shared" si="504"/>
        <v>2.1225395973599999</v>
      </c>
      <c r="L314" s="12">
        <f t="shared" si="505"/>
        <v>0.70898529108599995</v>
      </c>
      <c r="M314" s="13">
        <f t="shared" si="506"/>
        <v>5.8922934226705505E-2</v>
      </c>
      <c r="N314" s="13">
        <f t="shared" si="507"/>
        <v>0.12506626108882124</v>
      </c>
      <c r="O314" s="13">
        <f t="shared" si="508"/>
        <v>4.1775493674362028E-2</v>
      </c>
      <c r="P314" s="13">
        <f t="shared" si="509"/>
        <v>8.867013952309559E-2</v>
      </c>
      <c r="Q314" s="13">
        <f t="shared" si="510"/>
        <v>0.13272904572739366</v>
      </c>
      <c r="R314" s="13">
        <f t="shared" si="511"/>
        <v>1.4809105271489455E-2</v>
      </c>
      <c r="S314" s="13">
        <f t="shared" si="512"/>
        <v>3.3358800551219779E-2</v>
      </c>
      <c r="T314" s="13">
        <f t="shared" si="513"/>
        <v>9.4102941120603176E-2</v>
      </c>
      <c r="U314" s="13">
        <f t="shared" si="514"/>
        <v>3.1432912340209077E-2</v>
      </c>
      <c r="V314" s="13">
        <f t="shared" si="515"/>
        <v>5.5777743854355175E-3</v>
      </c>
      <c r="W314" s="13">
        <f t="shared" si="516"/>
        <v>9.3907551758733054E-2</v>
      </c>
      <c r="X314" s="13">
        <f t="shared" si="517"/>
        <v>6.6579072918838952E-2</v>
      </c>
      <c r="Y314" s="13">
        <f t="shared" si="518"/>
        <v>2.3601791696799525E-2</v>
      </c>
      <c r="Z314" s="13">
        <f t="shared" si="519"/>
        <v>3.4998126038767235E-3</v>
      </c>
      <c r="AA314" s="13">
        <f t="shared" si="520"/>
        <v>7.4284908350679526E-3</v>
      </c>
      <c r="AB314" s="13">
        <f t="shared" si="521"/>
        <v>7.8836329730287927E-3</v>
      </c>
      <c r="AC314" s="13">
        <f t="shared" si="522"/>
        <v>5.2460688638868516E-4</v>
      </c>
      <c r="AD314" s="13">
        <f t="shared" si="523"/>
        <v>4.9830624274761162E-2</v>
      </c>
      <c r="AE314" s="13">
        <f t="shared" si="524"/>
        <v>3.5329179656438635E-2</v>
      </c>
      <c r="AF314" s="13">
        <f t="shared" si="525"/>
        <v>1.2523934361274866E-2</v>
      </c>
      <c r="AG314" s="13">
        <f t="shared" si="526"/>
        <v>2.9597617495568068E-3</v>
      </c>
      <c r="AH314" s="13">
        <f t="shared" si="527"/>
        <v>6.2032891442649748E-4</v>
      </c>
      <c r="AI314" s="13">
        <f t="shared" si="528"/>
        <v>1.3166726842575836E-3</v>
      </c>
      <c r="AJ314" s="13">
        <f t="shared" si="529"/>
        <v>1.3973449545495011E-3</v>
      </c>
      <c r="AK314" s="13">
        <f t="shared" si="530"/>
        <v>9.8863999906750855E-4</v>
      </c>
      <c r="AL314" s="13">
        <f t="shared" si="531"/>
        <v>3.1578173369226894E-5</v>
      </c>
      <c r="AM314" s="13">
        <f t="shared" si="532"/>
        <v>2.1153494636869798E-2</v>
      </c>
      <c r="AN314" s="13">
        <f t="shared" si="533"/>
        <v>1.4997516552607271E-2</v>
      </c>
      <c r="AO314" s="13">
        <f t="shared" si="534"/>
        <v>5.3165093193086842E-3</v>
      </c>
      <c r="AP314" s="13">
        <f t="shared" si="535"/>
        <v>1.2564423024371666E-3</v>
      </c>
      <c r="AQ314" s="13">
        <f t="shared" si="536"/>
        <v>2.2269977788154461E-4</v>
      </c>
      <c r="AR314" s="13">
        <f t="shared" si="537"/>
        <v>8.7960815192746549E-5</v>
      </c>
      <c r="AS314" s="13">
        <f t="shared" si="538"/>
        <v>1.8670031326266961E-4</v>
      </c>
      <c r="AT314" s="13">
        <f t="shared" si="539"/>
        <v>1.9813940386976633E-4</v>
      </c>
      <c r="AU314" s="13">
        <f t="shared" si="540"/>
        <v>1.4018624350362808E-4</v>
      </c>
      <c r="AV314" s="13">
        <f t="shared" si="541"/>
        <v>7.4387713210400438E-5</v>
      </c>
      <c r="AW314" s="13">
        <f t="shared" si="542"/>
        <v>1.3200109389969897E-6</v>
      </c>
      <c r="AX314" s="13">
        <f t="shared" si="543"/>
        <v>7.4831883315497564E-3</v>
      </c>
      <c r="AY314" s="13">
        <f t="shared" si="544"/>
        <v>5.305470457495162E-3</v>
      </c>
      <c r="AZ314" s="13">
        <f t="shared" si="545"/>
        <v>1.8807502583276902E-3</v>
      </c>
      <c r="BA314" s="13">
        <f t="shared" si="546"/>
        <v>4.4447475645350914E-4</v>
      </c>
      <c r="BB314" s="13">
        <f t="shared" si="547"/>
        <v>7.8781516146142513E-5</v>
      </c>
      <c r="BC314" s="13">
        <f t="shared" si="548"/>
        <v>1.1170987231413855E-5</v>
      </c>
      <c r="BD314" s="13">
        <f t="shared" si="549"/>
        <v>1.0393820693931874E-5</v>
      </c>
      <c r="BE314" s="13">
        <f t="shared" si="550"/>
        <v>2.2061295990730194E-5</v>
      </c>
      <c r="BF314" s="13">
        <f t="shared" si="551"/>
        <v>2.3412987154702127E-5</v>
      </c>
      <c r="BG314" s="13">
        <f t="shared" si="552"/>
        <v>1.6564997442778768E-5</v>
      </c>
      <c r="BH314" s="13">
        <f t="shared" si="553"/>
        <v>8.7899657506162709E-6</v>
      </c>
      <c r="BI314" s="13">
        <f t="shared" si="554"/>
        <v>3.7314100730242497E-6</v>
      </c>
      <c r="BJ314" s="14">
        <f t="shared" si="555"/>
        <v>0.69478066324952925</v>
      </c>
      <c r="BK314" s="14">
        <f t="shared" si="556"/>
        <v>0.19239130420370951</v>
      </c>
      <c r="BL314" s="14">
        <f t="shared" si="557"/>
        <v>0.1084249506126034</v>
      </c>
      <c r="BM314" s="14">
        <f t="shared" si="558"/>
        <v>0.53181960071129508</v>
      </c>
      <c r="BN314" s="14">
        <f t="shared" si="559"/>
        <v>0.4619729795118675</v>
      </c>
    </row>
    <row r="315" spans="1:66" x14ac:dyDescent="0.25">
      <c r="A315" t="s">
        <v>342</v>
      </c>
      <c r="B315" t="s">
        <v>426</v>
      </c>
      <c r="C315" t="s">
        <v>348</v>
      </c>
      <c r="D315" s="11">
        <v>44382</v>
      </c>
      <c r="E315" s="10">
        <f>VLOOKUP(A315,home!$A$2:$E$405,3,FALSE)</f>
        <v>1.1707000000000001</v>
      </c>
      <c r="F315" s="10">
        <f>VLOOKUP(B315,home!$B$2:$E$405,3,FALSE)</f>
        <v>0.98909999999999998</v>
      </c>
      <c r="G315" s="10">
        <f>VLOOKUP(C315,away!$B$2:$E$405,4,FALSE)</f>
        <v>0.85419999999999996</v>
      </c>
      <c r="H315" s="10">
        <f>VLOOKUP(A315,away!$A$2:$E$405,3,FALSE)</f>
        <v>0.85340000000000005</v>
      </c>
      <c r="I315" s="10">
        <f>VLOOKUP(C315,away!$B$2:$E$405,3,FALSE)</f>
        <v>1.4185000000000001</v>
      </c>
      <c r="J315" s="10">
        <f>VLOOKUP(B315,home!$B$2:$E$405,4,FALSE)</f>
        <v>0.6784</v>
      </c>
      <c r="K315" s="12">
        <f t="shared" si="504"/>
        <v>0.98911180985399993</v>
      </c>
      <c r="L315" s="12">
        <f t="shared" si="505"/>
        <v>0.82123569536000007</v>
      </c>
      <c r="M315" s="13">
        <f t="shared" si="506"/>
        <v>0.16359727601715437</v>
      </c>
      <c r="N315" s="13">
        <f t="shared" si="507"/>
        <v>0.16181599776851194</v>
      </c>
      <c r="O315" s="13">
        <f t="shared" si="508"/>
        <v>0.13435192272894966</v>
      </c>
      <c r="P315" s="13">
        <f t="shared" si="509"/>
        <v>0.13288907344779613</v>
      </c>
      <c r="Q315" s="13">
        <f t="shared" si="510"/>
        <v>8.0027057208071836E-2</v>
      </c>
      <c r="R315" s="13">
        <f t="shared" si="511"/>
        <v>5.5167297342630976E-2</v>
      </c>
      <c r="S315" s="13">
        <f t="shared" si="512"/>
        <v>2.6986246763610573E-2</v>
      </c>
      <c r="T315" s="13">
        <f t="shared" si="513"/>
        <v>6.5721075973885379E-2</v>
      </c>
      <c r="U315" s="13">
        <f t="shared" si="514"/>
        <v>5.4566625319323471E-2</v>
      </c>
      <c r="V315" s="13">
        <f t="shared" si="515"/>
        <v>2.4356404781552036E-3</v>
      </c>
      <c r="W315" s="13">
        <f t="shared" si="516"/>
        <v>2.6385235797455171E-2</v>
      </c>
      <c r="X315" s="13">
        <f t="shared" si="517"/>
        <v>2.1668497467360666E-2</v>
      </c>
      <c r="Y315" s="13">
        <f t="shared" si="518"/>
        <v>8.8974717925071663E-3</v>
      </c>
      <c r="Z315" s="13">
        <f t="shared" si="519"/>
        <v>1.5101784598102479E-2</v>
      </c>
      <c r="AA315" s="13">
        <f t="shared" si="520"/>
        <v>1.4937353495854401E-2</v>
      </c>
      <c r="AB315" s="13">
        <f t="shared" si="521"/>
        <v>7.3873563753567607E-3</v>
      </c>
      <c r="AC315" s="13">
        <f t="shared" si="522"/>
        <v>1.2365349773613165E-4</v>
      </c>
      <c r="AD315" s="13">
        <f t="shared" si="523"/>
        <v>6.5244870832613577E-3</v>
      </c>
      <c r="AE315" s="13">
        <f t="shared" si="524"/>
        <v>5.3581416866894807E-3</v>
      </c>
      <c r="AF315" s="13">
        <f t="shared" si="525"/>
        <v>2.2001486069529192E-3</v>
      </c>
      <c r="AG315" s="13">
        <f t="shared" si="526"/>
        <v>6.0228019037543879E-4</v>
      </c>
      <c r="AH315" s="13">
        <f t="shared" si="527"/>
        <v>3.1005311438999069E-3</v>
      </c>
      <c r="AI315" s="13">
        <f t="shared" si="528"/>
        <v>3.0667719712515291E-3</v>
      </c>
      <c r="AJ315" s="13">
        <f t="shared" si="529"/>
        <v>1.5166901874470596E-3</v>
      </c>
      <c r="AK315" s="13">
        <f t="shared" si="530"/>
        <v>5.0005872543118783E-4</v>
      </c>
      <c r="AL315" s="13">
        <f t="shared" si="531"/>
        <v>4.0177194004160962E-6</v>
      </c>
      <c r="AM315" s="13">
        <f t="shared" si="532"/>
        <v>1.2906894454587379E-3</v>
      </c>
      <c r="AN315" s="13">
        <f t="shared" si="533"/>
        <v>1.0599602442351195E-3</v>
      </c>
      <c r="AO315" s="13">
        <f t="shared" si="534"/>
        <v>4.3523859411419188E-4</v>
      </c>
      <c r="AP315" s="13">
        <f t="shared" si="535"/>
        <v>1.1914448982829241E-4</v>
      </c>
      <c r="AQ315" s="13">
        <f t="shared" si="536"/>
        <v>2.4461426988112543E-5</v>
      </c>
      <c r="AR315" s="13">
        <f t="shared" si="537"/>
        <v>5.0925336998919541E-4</v>
      </c>
      <c r="AS315" s="13">
        <f t="shared" si="538"/>
        <v>5.037085224642617E-4</v>
      </c>
      <c r="AT315" s="13">
        <f t="shared" si="539"/>
        <v>2.4911202414675503E-4</v>
      </c>
      <c r="AU315" s="13">
        <f t="shared" si="540"/>
        <v>8.2133215020063408E-5</v>
      </c>
      <c r="AV315" s="13">
        <f t="shared" si="541"/>
        <v>2.030973323940566E-5</v>
      </c>
      <c r="AW315" s="13">
        <f t="shared" si="542"/>
        <v>9.0654696142465961E-8</v>
      </c>
      <c r="AX315" s="13">
        <f t="shared" si="543"/>
        <v>2.1277269555952452E-4</v>
      </c>
      <c r="AY315" s="13">
        <f t="shared" si="544"/>
        <v>1.7473653259144774E-4</v>
      </c>
      <c r="AZ315" s="13">
        <f t="shared" si="545"/>
        <v>7.1749938923766434E-5</v>
      </c>
      <c r="BA315" s="13">
        <f t="shared" si="546"/>
        <v>1.9641203661365621E-5</v>
      </c>
      <c r="BB315" s="13">
        <f t="shared" si="547"/>
        <v>4.0325143866372435E-6</v>
      </c>
      <c r="BC315" s="13">
        <f t="shared" si="548"/>
        <v>6.6232895127184843E-7</v>
      </c>
      <c r="BD315" s="13">
        <f t="shared" si="549"/>
        <v>6.9702840902916694E-5</v>
      </c>
      <c r="BE315" s="13">
        <f t="shared" si="550"/>
        <v>6.8943903117449321E-5</v>
      </c>
      <c r="BF315" s="13">
        <f t="shared" si="551"/>
        <v>3.4096614395449569E-5</v>
      </c>
      <c r="BG315" s="13">
        <f t="shared" si="552"/>
        <v>1.124178799152569E-5</v>
      </c>
      <c r="BH315" s="13">
        <f t="shared" si="553"/>
        <v>2.7798463165732346E-6</v>
      </c>
      <c r="BI315" s="13">
        <f t="shared" si="554"/>
        <v>5.4991576426034566E-7</v>
      </c>
      <c r="BJ315" s="14">
        <f t="shared" si="555"/>
        <v>0.38261348298976983</v>
      </c>
      <c r="BK315" s="14">
        <f t="shared" si="556"/>
        <v>0.32621064445644421</v>
      </c>
      <c r="BL315" s="14">
        <f t="shared" si="557"/>
        <v>0.27614643906349279</v>
      </c>
      <c r="BM315" s="14">
        <f t="shared" si="558"/>
        <v>0.27204908071679912</v>
      </c>
      <c r="BN315" s="14">
        <f t="shared" si="559"/>
        <v>0.72784862451311483</v>
      </c>
    </row>
    <row r="316" spans="1:66" x14ac:dyDescent="0.25">
      <c r="A316" t="s">
        <v>13</v>
      </c>
      <c r="B316" t="s">
        <v>51</v>
      </c>
      <c r="C316" t="s">
        <v>60</v>
      </c>
      <c r="D316" s="11">
        <v>44413</v>
      </c>
      <c r="E316" s="10">
        <f>VLOOKUP(A316,home!$A$2:$E$405,3,FALSE)</f>
        <v>1.5819000000000001</v>
      </c>
      <c r="F316" s="10">
        <f>VLOOKUP(B316,home!$B$2:$E$405,3,FALSE)</f>
        <v>1.3432999999999999</v>
      </c>
      <c r="G316" s="10">
        <f>VLOOKUP(C316,away!$B$2:$E$405,4,FALSE)</f>
        <v>0.55310000000000004</v>
      </c>
      <c r="H316" s="10">
        <f>VLOOKUP(A316,away!$A$2:$E$405,3,FALSE)</f>
        <v>1.2997000000000001</v>
      </c>
      <c r="I316" s="10">
        <f>VLOOKUP(C316,away!$B$2:$E$405,3,FALSE)</f>
        <v>1.3465</v>
      </c>
      <c r="J316" s="10">
        <f>VLOOKUP(B316,home!$B$2:$E$405,4,FALSE)</f>
        <v>0.8175</v>
      </c>
      <c r="K316" s="12">
        <f t="shared" si="504"/>
        <v>1.1753188439369999</v>
      </c>
      <c r="L316" s="12">
        <f t="shared" si="505"/>
        <v>1.430662645875</v>
      </c>
      <c r="M316" s="13">
        <f t="shared" si="506"/>
        <v>7.3830637605947019E-2</v>
      </c>
      <c r="N316" s="13">
        <f t="shared" si="507"/>
        <v>8.677453963815325E-2</v>
      </c>
      <c r="O316" s="13">
        <f t="shared" si="508"/>
        <v>0.10562673534396243</v>
      </c>
      <c r="P316" s="13">
        <f t="shared" si="509"/>
        <v>0.12414509247330538</v>
      </c>
      <c r="Q316" s="13">
        <f t="shared" si="510"/>
        <v>5.0993875805339837E-2</v>
      </c>
      <c r="R316" s="13">
        <f t="shared" si="511"/>
        <v>7.5558112331165855E-2</v>
      </c>
      <c r="S316" s="13">
        <f t="shared" si="512"/>
        <v>5.2187020473341152E-2</v>
      </c>
      <c r="T316" s="13">
        <f t="shared" si="513"/>
        <v>7.2955033283088638E-2</v>
      </c>
      <c r="U316" s="13">
        <f t="shared" si="514"/>
        <v>8.880487323512784E-2</v>
      </c>
      <c r="V316" s="13">
        <f t="shared" si="515"/>
        <v>9.7501866624169868E-3</v>
      </c>
      <c r="W316" s="13">
        <f t="shared" si="516"/>
        <v>1.9978021053132986E-2</v>
      </c>
      <c r="X316" s="13">
        <f t="shared" si="517"/>
        <v>2.8581808459221689E-2</v>
      </c>
      <c r="Y316" s="13">
        <f t="shared" si="518"/>
        <v>2.0445462857081285E-2</v>
      </c>
      <c r="Z316" s="13">
        <f t="shared" si="519"/>
        <v>3.6032722968342083E-2</v>
      </c>
      <c r="AA316" s="13">
        <f t="shared" si="520"/>
        <v>4.2349938303054002E-2</v>
      </c>
      <c r="AB316" s="13">
        <f t="shared" si="521"/>
        <v>2.4887340263574361E-2</v>
      </c>
      <c r="AC316" s="13">
        <f t="shared" si="522"/>
        <v>1.0246743967746164E-3</v>
      </c>
      <c r="AD316" s="13">
        <f t="shared" si="523"/>
        <v>5.8701361520793272E-3</v>
      </c>
      <c r="AE316" s="13">
        <f t="shared" si="524"/>
        <v>8.398184518980301E-3</v>
      </c>
      <c r="AF316" s="13">
        <f t="shared" si="525"/>
        <v>6.0074844422354119E-3</v>
      </c>
      <c r="AG316" s="13">
        <f t="shared" si="526"/>
        <v>2.8648945290604723E-3</v>
      </c>
      <c r="AH316" s="13">
        <f t="shared" si="527"/>
        <v>1.2887667694992286E-2</v>
      </c>
      <c r="AI316" s="13">
        <f t="shared" si="528"/>
        <v>1.5147118696322555E-2</v>
      </c>
      <c r="AJ316" s="13">
        <f t="shared" si="529"/>
        <v>8.901347017569174E-3</v>
      </c>
      <c r="AK316" s="13">
        <f t="shared" si="530"/>
        <v>3.4873069620571539E-3</v>
      </c>
      <c r="AL316" s="13">
        <f t="shared" si="531"/>
        <v>6.8918975573016827E-5</v>
      </c>
      <c r="AM316" s="13">
        <f t="shared" si="532"/>
        <v>1.3798563272029313E-3</v>
      </c>
      <c r="AN316" s="13">
        <f t="shared" si="533"/>
        <v>1.9741089040035053E-3</v>
      </c>
      <c r="AO316" s="13">
        <f t="shared" si="534"/>
        <v>1.412141933923526E-3</v>
      </c>
      <c r="AP316" s="13">
        <f t="shared" si="535"/>
        <v>6.7343290517935732E-4</v>
      </c>
      <c r="AQ316" s="13">
        <f t="shared" si="536"/>
        <v>2.408638254857967E-4</v>
      </c>
      <c r="AR316" s="13">
        <f t="shared" si="537"/>
        <v>3.6875809527350846E-3</v>
      </c>
      <c r="AS316" s="13">
        <f t="shared" si="538"/>
        <v>4.3340833822927008E-3</v>
      </c>
      <c r="AT316" s="13">
        <f t="shared" si="539"/>
        <v>2.5469649352014103E-3</v>
      </c>
      <c r="AU316" s="13">
        <f t="shared" si="540"/>
        <v>9.9783196106299895E-4</v>
      </c>
      <c r="AV316" s="13">
        <f t="shared" si="541"/>
        <v>2.9319267672998841E-4</v>
      </c>
      <c r="AW316" s="13">
        <f t="shared" si="542"/>
        <v>3.2190613217837244E-6</v>
      </c>
      <c r="AX316" s="13">
        <f t="shared" si="543"/>
        <v>2.7029519054788421E-4</v>
      </c>
      <c r="AY316" s="13">
        <f t="shared" si="544"/>
        <v>3.8670123247652326E-4</v>
      </c>
      <c r="AZ316" s="13">
        <f t="shared" si="545"/>
        <v>2.7661950420899322E-4</v>
      </c>
      <c r="BA316" s="13">
        <f t="shared" si="546"/>
        <v>1.319163972640897E-4</v>
      </c>
      <c r="BB316" s="13">
        <f t="shared" si="547"/>
        <v>4.7181965486035021E-5</v>
      </c>
      <c r="BC316" s="13">
        <f t="shared" si="548"/>
        <v>1.3500295115966757E-5</v>
      </c>
      <c r="BD316" s="13">
        <f t="shared" si="549"/>
        <v>8.7928072045303856E-4</v>
      </c>
      <c r="BE316" s="13">
        <f t="shared" si="550"/>
        <v>1.0334351998589578E-3</v>
      </c>
      <c r="BF316" s="13">
        <f t="shared" si="551"/>
        <v>6.0730793219101651E-4</v>
      </c>
      <c r="BG316" s="13">
        <f t="shared" si="552"/>
        <v>2.3792681892550511E-4</v>
      </c>
      <c r="BH316" s="13">
        <f t="shared" si="553"/>
        <v>6.9909968440283151E-5</v>
      </c>
      <c r="BI316" s="13">
        <f t="shared" si="554"/>
        <v>1.6433300657381129E-5</v>
      </c>
      <c r="BJ316" s="14">
        <f t="shared" si="555"/>
        <v>0.30967605921926772</v>
      </c>
      <c r="BK316" s="14">
        <f t="shared" si="556"/>
        <v>0.26139323181983476</v>
      </c>
      <c r="BL316" s="14">
        <f t="shared" si="557"/>
        <v>0.39235438769637393</v>
      </c>
      <c r="BM316" s="14">
        <f t="shared" si="558"/>
        <v>0.48214392633478997</v>
      </c>
      <c r="BN316" s="14">
        <f t="shared" si="559"/>
        <v>0.51692899319787378</v>
      </c>
    </row>
    <row r="317" spans="1:66" x14ac:dyDescent="0.25">
      <c r="A317" t="s">
        <v>13</v>
      </c>
      <c r="B317" t="s">
        <v>55</v>
      </c>
      <c r="C317" t="s">
        <v>251</v>
      </c>
      <c r="D317" s="11">
        <v>44413</v>
      </c>
      <c r="E317" s="10">
        <f>VLOOKUP(A317,home!$A$2:$E$405,3,FALSE)</f>
        <v>1.5819000000000001</v>
      </c>
      <c r="F317" s="10">
        <f>VLOOKUP(B317,home!$B$2:$E$405,3,FALSE)</f>
        <v>1.0271999999999999</v>
      </c>
      <c r="G317" s="10">
        <f>VLOOKUP(C317,away!$B$2:$E$405,4,FALSE)</f>
        <v>1.8569</v>
      </c>
      <c r="H317" s="10">
        <f>VLOOKUP(A317,away!$A$2:$E$405,3,FALSE)</f>
        <v>1.2997000000000001</v>
      </c>
      <c r="I317" s="10">
        <f>VLOOKUP(C317,away!$B$2:$E$405,3,FALSE)</f>
        <v>0.43280000000000002</v>
      </c>
      <c r="J317" s="10">
        <f>VLOOKUP(B317,home!$B$2:$E$405,4,FALSE)</f>
        <v>1.0098</v>
      </c>
      <c r="K317" s="12">
        <f t="shared" si="504"/>
        <v>3.0173282089919997</v>
      </c>
      <c r="L317" s="12">
        <f t="shared" si="505"/>
        <v>0.56802275956800008</v>
      </c>
      <c r="M317" s="13">
        <f t="shared" si="506"/>
        <v>2.7726934639969794E-2</v>
      </c>
      <c r="N317" s="13">
        <f t="shared" si="507"/>
        <v>8.3661262038058307E-2</v>
      </c>
      <c r="O317" s="13">
        <f t="shared" si="508"/>
        <v>1.5749529928557215E-2</v>
      </c>
      <c r="P317" s="13">
        <f t="shared" si="509"/>
        <v>4.7521500931799444E-2</v>
      </c>
      <c r="Q317" s="13">
        <f t="shared" si="510"/>
        <v>0.1262167429736524</v>
      </c>
      <c r="R317" s="13">
        <f t="shared" si="511"/>
        <v>4.4730457259589372E-3</v>
      </c>
      <c r="S317" s="13">
        <f t="shared" si="512"/>
        <v>2.0361906933949073E-2</v>
      </c>
      <c r="T317" s="13">
        <f t="shared" si="513"/>
        <v>7.1693982647579022E-2</v>
      </c>
      <c r="U317" s="13">
        <f t="shared" si="514"/>
        <v>1.3496647049047003E-2</v>
      </c>
      <c r="V317" s="13">
        <f t="shared" si="515"/>
        <v>3.8776109139578062E-3</v>
      </c>
      <c r="W317" s="13">
        <f t="shared" si="516"/>
        <v>0.12694577967383142</v>
      </c>
      <c r="X317" s="13">
        <f t="shared" si="517"/>
        <v>7.2108092085841055E-2</v>
      </c>
      <c r="Y317" s="13">
        <f t="shared" si="518"/>
        <v>2.0479518726891448E-2</v>
      </c>
      <c r="Z317" s="13">
        <f t="shared" si="519"/>
        <v>8.4693059231101477E-4</v>
      </c>
      <c r="AA317" s="13">
        <f t="shared" si="520"/>
        <v>2.555467567238328E-3</v>
      </c>
      <c r="AB317" s="13">
        <f t="shared" si="521"/>
        <v>3.8553421888961833E-3</v>
      </c>
      <c r="AC317" s="13">
        <f t="shared" si="522"/>
        <v>4.1536752316276391E-4</v>
      </c>
      <c r="AD317" s="13">
        <f t="shared" si="523"/>
        <v>9.575927050558368E-2</v>
      </c>
      <c r="AE317" s="13">
        <f t="shared" si="524"/>
        <v>5.4393445086800239E-2</v>
      </c>
      <c r="AF317" s="13">
        <f t="shared" si="525"/>
        <v>1.5448357390307373E-2</v>
      </c>
      <c r="AG317" s="13">
        <f t="shared" si="526"/>
        <v>2.9250061985450345E-3</v>
      </c>
      <c r="AH317" s="13">
        <f t="shared" si="527"/>
        <v>1.2026896305176584E-4</v>
      </c>
      <c r="AI317" s="13">
        <f t="shared" si="528"/>
        <v>3.6289093488230969E-4</v>
      </c>
      <c r="AJ317" s="13">
        <f t="shared" si="529"/>
        <v>5.474805273039358E-4</v>
      </c>
      <c r="AK317" s="13">
        <f t="shared" si="530"/>
        <v>5.506428129693269E-4</v>
      </c>
      <c r="AL317" s="13">
        <f t="shared" si="531"/>
        <v>2.8476120271245423E-5</v>
      </c>
      <c r="AM317" s="13">
        <f t="shared" si="532"/>
        <v>5.7787429633798661E-2</v>
      </c>
      <c r="AN317" s="13">
        <f t="shared" si="533"/>
        <v>3.2824575248931939E-2</v>
      </c>
      <c r="AO317" s="13">
        <f t="shared" si="534"/>
        <v>9.3225529072728953E-3</v>
      </c>
      <c r="AP317" s="13">
        <f t="shared" si="535"/>
        <v>1.7651407428692777E-3</v>
      </c>
      <c r="AQ317" s="13">
        <f t="shared" si="536"/>
        <v>2.5066002894762911E-4</v>
      </c>
      <c r="AR317" s="13">
        <f t="shared" si="537"/>
        <v>1.3663101656609177E-5</v>
      </c>
      <c r="AS317" s="13">
        <f t="shared" si="538"/>
        <v>4.1226062050812203E-5</v>
      </c>
      <c r="AT317" s="13">
        <f t="shared" si="539"/>
        <v>6.2196279985785098E-5</v>
      </c>
      <c r="AU317" s="13">
        <f t="shared" si="540"/>
        <v>6.255553003182465E-5</v>
      </c>
      <c r="AV317" s="13">
        <f t="shared" si="541"/>
        <v>4.7187641348367677E-5</v>
      </c>
      <c r="AW317" s="13">
        <f t="shared" si="542"/>
        <v>1.3557094027236698E-6</v>
      </c>
      <c r="AX317" s="13">
        <f t="shared" si="543"/>
        <v>2.9060606926533464E-2</v>
      </c>
      <c r="AY317" s="13">
        <f t="shared" si="544"/>
        <v>1.6507086141130476E-2</v>
      </c>
      <c r="AZ317" s="13">
        <f t="shared" si="545"/>
        <v>4.6882003111558103E-3</v>
      </c>
      <c r="BA317" s="13">
        <f t="shared" si="546"/>
        <v>8.876681593834268E-4</v>
      </c>
      <c r="BB317" s="13">
        <f t="shared" si="547"/>
        <v>1.2605392936840533E-4</v>
      </c>
      <c r="BC317" s="13">
        <f t="shared" si="548"/>
        <v>1.4320300162846276E-5</v>
      </c>
      <c r="BD317" s="13">
        <f t="shared" si="549"/>
        <v>1.293492117874209E-6</v>
      </c>
      <c r="BE317" s="13">
        <f t="shared" si="550"/>
        <v>3.9028902553706568E-6</v>
      </c>
      <c r="BF317" s="13">
        <f t="shared" si="551"/>
        <v>5.8881504320649348E-6</v>
      </c>
      <c r="BG317" s="13">
        <f t="shared" si="552"/>
        <v>5.9221607991526544E-6</v>
      </c>
      <c r="BH317" s="13">
        <f t="shared" si="553"/>
        <v>4.4672757093674771E-6</v>
      </c>
      <c r="BI317" s="13">
        <f t="shared" si="554"/>
        <v>2.6958474030438473E-6</v>
      </c>
      <c r="BJ317" s="14">
        <f t="shared" si="555"/>
        <v>0.82286575165664466</v>
      </c>
      <c r="BK317" s="14">
        <f t="shared" si="556"/>
        <v>0.1164388832042406</v>
      </c>
      <c r="BL317" s="14">
        <f t="shared" si="557"/>
        <v>4.1962314129695269E-2</v>
      </c>
      <c r="BM317" s="14">
        <f t="shared" si="558"/>
        <v>0.66025913291316796</v>
      </c>
      <c r="BN317" s="14">
        <f t="shared" si="559"/>
        <v>0.3053490162379961</v>
      </c>
    </row>
    <row r="318" spans="1:66" x14ac:dyDescent="0.25">
      <c r="A318" t="s">
        <v>13</v>
      </c>
      <c r="B318" t="s">
        <v>57</v>
      </c>
      <c r="C318" t="s">
        <v>15</v>
      </c>
      <c r="D318" s="11">
        <v>44413</v>
      </c>
      <c r="E318" s="10">
        <f>VLOOKUP(A318,home!$A$2:$E$405,3,FALSE)</f>
        <v>1.5819000000000001</v>
      </c>
      <c r="F318" s="10">
        <f>VLOOKUP(B318,home!$B$2:$E$405,3,FALSE)</f>
        <v>0.55310000000000004</v>
      </c>
      <c r="G318" s="10">
        <f>VLOOKUP(C318,away!$B$2:$E$405,4,FALSE)</f>
        <v>0.55310000000000004</v>
      </c>
      <c r="H318" s="10">
        <f>VLOOKUP(A318,away!$A$2:$E$405,3,FALSE)</f>
        <v>1.2997000000000001</v>
      </c>
      <c r="I318" s="10">
        <f>VLOOKUP(C318,away!$B$2:$E$405,3,FALSE)</f>
        <v>0.86560000000000004</v>
      </c>
      <c r="J318" s="10">
        <f>VLOOKUP(B318,home!$B$2:$E$405,4,FALSE)</f>
        <v>1.1540999999999999</v>
      </c>
      <c r="K318" s="12">
        <f t="shared" si="504"/>
        <v>0.48393423105900008</v>
      </c>
      <c r="L318" s="12">
        <f t="shared" si="505"/>
        <v>1.2983859513120002</v>
      </c>
      <c r="M318" s="13">
        <f t="shared" si="506"/>
        <v>0.1682473295717124</v>
      </c>
      <c r="N318" s="13">
        <f t="shared" si="507"/>
        <v>8.1420642064016807E-2</v>
      </c>
      <c r="O318" s="13">
        <f t="shared" si="508"/>
        <v>0.21844996906167138</v>
      </c>
      <c r="P318" s="13">
        <f t="shared" si="509"/>
        <v>0.1057154178027223</v>
      </c>
      <c r="Q318" s="13">
        <f t="shared" si="510"/>
        <v>1.9701117904790021E-2</v>
      </c>
      <c r="R318" s="13">
        <f t="shared" si="511"/>
        <v>0.14181618544710764</v>
      </c>
      <c r="S318" s="13">
        <f t="shared" si="512"/>
        <v>1.6606132159204159E-2</v>
      </c>
      <c r="T318" s="13">
        <f t="shared" si="513"/>
        <v>2.5579654712720667E-2</v>
      </c>
      <c r="U318" s="13">
        <f t="shared" si="514"/>
        <v>6.8629706656066589E-2</v>
      </c>
      <c r="V318" s="13">
        <f t="shared" si="515"/>
        <v>1.1593541773466769E-3</v>
      </c>
      <c r="W318" s="13">
        <f t="shared" si="516"/>
        <v>3.1780151147524191E-3</v>
      </c>
      <c r="X318" s="13">
        <f t="shared" si="517"/>
        <v>4.1262901780517343E-3</v>
      </c>
      <c r="Y318" s="13">
        <f t="shared" si="518"/>
        <v>2.6787585991095327E-3</v>
      </c>
      <c r="Z318" s="13">
        <f t="shared" si="519"/>
        <v>6.1377380951060614E-2</v>
      </c>
      <c r="AA318" s="13">
        <f t="shared" si="520"/>
        <v>2.9702615654966836E-2</v>
      </c>
      <c r="AB318" s="13">
        <f t="shared" si="521"/>
        <v>7.1870562337136958E-3</v>
      </c>
      <c r="AC318" s="13">
        <f t="shared" si="522"/>
        <v>4.5528810008279995E-5</v>
      </c>
      <c r="AD318" s="13">
        <f t="shared" si="523"/>
        <v>3.8448757521289802E-4</v>
      </c>
      <c r="AE318" s="13">
        <f t="shared" si="524"/>
        <v>4.9921326611044269E-4</v>
      </c>
      <c r="AF318" s="13">
        <f t="shared" si="525"/>
        <v>3.24085745713189E-4</v>
      </c>
      <c r="AG318" s="13">
        <f t="shared" si="526"/>
        <v>1.4026279308482594E-4</v>
      </c>
      <c r="AH318" s="13">
        <f t="shared" si="527"/>
        <v>1.992288228879547E-2</v>
      </c>
      <c r="AI318" s="13">
        <f t="shared" si="528"/>
        <v>9.6413647209072084E-3</v>
      </c>
      <c r="AJ318" s="13">
        <f t="shared" si="529"/>
        <v>2.3328932112858E-3</v>
      </c>
      <c r="AK318" s="13">
        <f t="shared" si="530"/>
        <v>3.7632229411545167E-4</v>
      </c>
      <c r="AL318" s="13">
        <f t="shared" si="531"/>
        <v>1.1442908923043777E-6</v>
      </c>
      <c r="AM318" s="13">
        <f t="shared" si="532"/>
        <v>3.7213339812478663E-5</v>
      </c>
      <c r="AN318" s="13">
        <f t="shared" si="533"/>
        <v>4.8317277613921833E-5</v>
      </c>
      <c r="AO318" s="13">
        <f t="shared" si="534"/>
        <v>3.1367237229778959E-5</v>
      </c>
      <c r="AP318" s="13">
        <f t="shared" si="535"/>
        <v>1.3575593383538579E-5</v>
      </c>
      <c r="AQ318" s="13">
        <f t="shared" si="536"/>
        <v>4.4065899324776586E-6</v>
      </c>
      <c r="AR318" s="13">
        <f t="shared" si="537"/>
        <v>5.1735180946829423E-3</v>
      </c>
      <c r="AS318" s="13">
        <f t="shared" si="538"/>
        <v>2.5036425010202127E-3</v>
      </c>
      <c r="AT318" s="13">
        <f t="shared" si="539"/>
        <v>6.0579915428892416E-4</v>
      </c>
      <c r="AU318" s="13">
        <f t="shared" si="540"/>
        <v>9.7722315969001015E-5</v>
      </c>
      <c r="AV318" s="13">
        <f t="shared" si="541"/>
        <v>1.182279345894079E-5</v>
      </c>
      <c r="AW318" s="13">
        <f t="shared" si="542"/>
        <v>1.9972116525604195E-8</v>
      </c>
      <c r="AX318" s="13">
        <f t="shared" si="543"/>
        <v>3.0014681645481867E-6</v>
      </c>
      <c r="AY318" s="13">
        <f t="shared" si="544"/>
        <v>3.8970640981595797E-6</v>
      </c>
      <c r="AZ318" s="13">
        <f t="shared" si="545"/>
        <v>2.5299466382063843E-6</v>
      </c>
      <c r="BA318" s="13">
        <f t="shared" si="546"/>
        <v>1.0949490575387308E-6</v>
      </c>
      <c r="BB318" s="13">
        <f t="shared" si="547"/>
        <v>3.5541661842765084E-7</v>
      </c>
      <c r="BC318" s="13">
        <f t="shared" si="548"/>
        <v>9.2293588845855922E-8</v>
      </c>
      <c r="BD318" s="13">
        <f t="shared" si="549"/>
        <v>1.1195372021657922E-3</v>
      </c>
      <c r="BE318" s="13">
        <f t="shared" si="550"/>
        <v>5.4178237507204697E-4</v>
      </c>
      <c r="BF318" s="13">
        <f t="shared" si="551"/>
        <v>1.3109351854090489E-4</v>
      </c>
      <c r="BG318" s="13">
        <f t="shared" si="552"/>
        <v>2.1146880363970526E-5</v>
      </c>
      <c r="BH318" s="13">
        <f t="shared" si="553"/>
        <v>2.5584248220586862E-6</v>
      </c>
      <c r="BI318" s="13">
        <f t="shared" si="554"/>
        <v>2.4762186979704598E-7</v>
      </c>
      <c r="BJ318" s="14">
        <f t="shared" si="555"/>
        <v>0.13817837912970046</v>
      </c>
      <c r="BK318" s="14">
        <f t="shared" si="556"/>
        <v>0.29177880387598432</v>
      </c>
      <c r="BL318" s="14">
        <f t="shared" si="557"/>
        <v>0.50826786645088473</v>
      </c>
      <c r="BM318" s="14">
        <f t="shared" si="558"/>
        <v>0.2642478914636277</v>
      </c>
      <c r="BN318" s="14">
        <f t="shared" si="559"/>
        <v>0.73535066185202047</v>
      </c>
    </row>
    <row r="319" spans="1:66" x14ac:dyDescent="0.25">
      <c r="A319" t="s">
        <v>13</v>
      </c>
      <c r="B319" t="s">
        <v>59</v>
      </c>
      <c r="C319" t="s">
        <v>14</v>
      </c>
      <c r="D319" s="11">
        <v>44413</v>
      </c>
      <c r="E319" s="10">
        <f>VLOOKUP(A319,home!$A$2:$E$405,3,FALSE)</f>
        <v>1.5819000000000001</v>
      </c>
      <c r="F319" s="10">
        <f>VLOOKUP(B319,home!$B$2:$E$405,3,FALSE)</f>
        <v>1.0668</v>
      </c>
      <c r="G319" s="10">
        <f>VLOOKUP(C319,away!$B$2:$E$405,4,FALSE)</f>
        <v>0.82969999999999999</v>
      </c>
      <c r="H319" s="10">
        <f>VLOOKUP(A319,away!$A$2:$E$405,3,FALSE)</f>
        <v>1.2997000000000001</v>
      </c>
      <c r="I319" s="10">
        <f>VLOOKUP(C319,away!$B$2:$E$405,3,FALSE)</f>
        <v>0.8175</v>
      </c>
      <c r="J319" s="10">
        <f>VLOOKUP(B319,home!$B$2:$E$405,4,FALSE)</f>
        <v>0.62509999999999999</v>
      </c>
      <c r="K319" s="12">
        <f t="shared" si="504"/>
        <v>1.4001775923240001</v>
      </c>
      <c r="L319" s="12">
        <f t="shared" si="505"/>
        <v>0.66417171922499996</v>
      </c>
      <c r="M319" s="13">
        <f t="shared" si="506"/>
        <v>0.12690083661801146</v>
      </c>
      <c r="N319" s="13">
        <f t="shared" si="507"/>
        <v>0.17768370787970861</v>
      </c>
      <c r="O319" s="13">
        <f t="shared" si="508"/>
        <v>8.4283946827675496E-2</v>
      </c>
      <c r="P319" s="13">
        <f t="shared" si="509"/>
        <v>0.11801249374073873</v>
      </c>
      <c r="Q319" s="13">
        <f t="shared" si="510"/>
        <v>0.12439437314710571</v>
      </c>
      <c r="R319" s="13">
        <f t="shared" si="511"/>
        <v>2.7989506933802862E-2</v>
      </c>
      <c r="S319" s="13">
        <f t="shared" si="512"/>
        <v>2.7436676246725397E-2</v>
      </c>
      <c r="T319" s="13">
        <f t="shared" si="513"/>
        <v>8.2619224675029357E-2</v>
      </c>
      <c r="U319" s="13">
        <f t="shared" si="514"/>
        <v>3.9190280428908E-2</v>
      </c>
      <c r="V319" s="13">
        <f t="shared" si="515"/>
        <v>2.8349962678862581E-3</v>
      </c>
      <c r="W319" s="13">
        <f t="shared" si="516"/>
        <v>5.8058071297255917E-2</v>
      </c>
      <c r="X319" s="13">
        <f t="shared" si="517"/>
        <v>3.8560529028386081E-2</v>
      </c>
      <c r="Y319" s="13">
        <f t="shared" si="518"/>
        <v>1.2805406429504352E-2</v>
      </c>
      <c r="Z319" s="13">
        <f t="shared" si="519"/>
        <v>6.1966129801613017E-3</v>
      </c>
      <c r="AA319" s="13">
        <f t="shared" si="520"/>
        <v>8.6763586431258984E-3</v>
      </c>
      <c r="AB319" s="13">
        <f t="shared" si="521"/>
        <v>6.0742214775357751E-3</v>
      </c>
      <c r="AC319" s="13">
        <f t="shared" si="522"/>
        <v>1.6477677976526559E-4</v>
      </c>
      <c r="AD319" s="13">
        <f t="shared" si="523"/>
        <v>2.032290262099172E-2</v>
      </c>
      <c r="AE319" s="13">
        <f t="shared" si="524"/>
        <v>1.3497897173426327E-2</v>
      </c>
      <c r="AF319" s="13">
        <f t="shared" si="525"/>
        <v>4.4824607857984165E-3</v>
      </c>
      <c r="AG319" s="13">
        <f t="shared" si="526"/>
        <v>9.9237456215412606E-4</v>
      </c>
      <c r="AH319" s="13">
        <f t="shared" si="527"/>
        <v>1.0289037741014204E-3</v>
      </c>
      <c r="AI319" s="13">
        <f t="shared" si="528"/>
        <v>1.4406480091544037E-3</v>
      </c>
      <c r="AJ319" s="13">
        <f t="shared" si="529"/>
        <v>1.0085815304220886E-3</v>
      </c>
      <c r="AK319" s="13">
        <f t="shared" si="530"/>
        <v>4.7073108630961853E-4</v>
      </c>
      <c r="AL319" s="13">
        <f t="shared" si="531"/>
        <v>6.1294217465883898E-6</v>
      </c>
      <c r="AM319" s="13">
        <f t="shared" si="532"/>
        <v>5.6911345721790589E-3</v>
      </c>
      <c r="AN319" s="13">
        <f t="shared" si="533"/>
        <v>3.7798906331450001E-3</v>
      </c>
      <c r="AO319" s="13">
        <f t="shared" si="534"/>
        <v>1.2552482301491942E-3</v>
      </c>
      <c r="AP319" s="13">
        <f t="shared" si="535"/>
        <v>2.7790012502410964E-4</v>
      </c>
      <c r="AQ319" s="13">
        <f t="shared" si="536"/>
        <v>4.6143350952526319E-5</v>
      </c>
      <c r="AR319" s="13">
        <f t="shared" si="537"/>
        <v>1.366737577124063E-4</v>
      </c>
      <c r="AS319" s="13">
        <f t="shared" si="538"/>
        <v>1.9136753300763077E-4</v>
      </c>
      <c r="AT319" s="13">
        <f t="shared" si="539"/>
        <v>1.3397426580780407E-4</v>
      </c>
      <c r="AU319" s="13">
        <f t="shared" si="540"/>
        <v>6.252925497738225E-5</v>
      </c>
      <c r="AV319" s="13">
        <f t="shared" si="541"/>
        <v>2.1888015421011132E-5</v>
      </c>
      <c r="AW319" s="13">
        <f t="shared" si="542"/>
        <v>1.5833630520344928E-7</v>
      </c>
      <c r="AX319" s="13">
        <f t="shared" si="543"/>
        <v>1.3280998504775934E-3</v>
      </c>
      <c r="AY319" s="13">
        <f t="shared" si="544"/>
        <v>8.8208636099416861E-4</v>
      </c>
      <c r="AZ319" s="13">
        <f t="shared" si="545"/>
        <v>2.9292840744321049E-4</v>
      </c>
      <c r="BA319" s="13">
        <f t="shared" si="546"/>
        <v>6.4851587993799463E-5</v>
      </c>
      <c r="BB319" s="13">
        <f t="shared" si="547"/>
        <v>1.0768147673078285E-5</v>
      </c>
      <c r="BC319" s="13">
        <f t="shared" si="548"/>
        <v>1.430379830579418E-6</v>
      </c>
      <c r="BD319" s="13">
        <f t="shared" si="549"/>
        <v>1.5129140772131658E-5</v>
      </c>
      <c r="BE319" s="13">
        <f t="shared" si="550"/>
        <v>2.118348390025417E-5</v>
      </c>
      <c r="BF319" s="13">
        <f t="shared" si="551"/>
        <v>1.4830319742246054E-5</v>
      </c>
      <c r="BG319" s="13">
        <f t="shared" si="552"/>
        <v>6.9216937966977232E-6</v>
      </c>
      <c r="BH319" s="13">
        <f t="shared" si="553"/>
        <v>2.4229001387660447E-6</v>
      </c>
      <c r="BI319" s="13">
        <f t="shared" si="554"/>
        <v>6.7849809654778523E-7</v>
      </c>
      <c r="BJ319" s="14">
        <f t="shared" si="555"/>
        <v>0.54704742924522309</v>
      </c>
      <c r="BK319" s="14">
        <f t="shared" si="556"/>
        <v>0.27623799543586791</v>
      </c>
      <c r="BL319" s="14">
        <f t="shared" si="557"/>
        <v>0.17077077757440848</v>
      </c>
      <c r="BM319" s="14">
        <f t="shared" si="558"/>
        <v>0.3401060220639287</v>
      </c>
      <c r="BN319" s="14">
        <f t="shared" si="559"/>
        <v>0.65926486514704286</v>
      </c>
    </row>
    <row r="320" spans="1:66" x14ac:dyDescent="0.25">
      <c r="A320" t="s">
        <v>13</v>
      </c>
      <c r="B320" t="s">
        <v>248</v>
      </c>
      <c r="C320" t="s">
        <v>62</v>
      </c>
      <c r="D320" s="11">
        <v>44413</v>
      </c>
      <c r="E320" s="10">
        <f>VLOOKUP(A320,home!$A$2:$E$405,3,FALSE)</f>
        <v>1.5819000000000001</v>
      </c>
      <c r="F320" s="10">
        <f>VLOOKUP(B320,home!$B$2:$E$405,3,FALSE)</f>
        <v>2.0939999999999999</v>
      </c>
      <c r="G320" s="10">
        <f>VLOOKUP(C320,away!$B$2:$E$405,4,FALSE)</f>
        <v>1.1457999999999999</v>
      </c>
      <c r="H320" s="10">
        <f>VLOOKUP(A320,away!$A$2:$E$405,3,FALSE)</f>
        <v>1.2997000000000001</v>
      </c>
      <c r="I320" s="10">
        <f>VLOOKUP(C320,away!$B$2:$E$405,3,FALSE)</f>
        <v>1.3465</v>
      </c>
      <c r="J320" s="10">
        <f>VLOOKUP(B320,home!$B$2:$E$405,4,FALSE)</f>
        <v>0.91369999999999996</v>
      </c>
      <c r="K320" s="12">
        <f t="shared" si="504"/>
        <v>3.7954608958799998</v>
      </c>
      <c r="L320" s="12">
        <f t="shared" si="505"/>
        <v>1.599017075885</v>
      </c>
      <c r="M320" s="13">
        <f t="shared" si="506"/>
        <v>4.5415906186207586E-3</v>
      </c>
      <c r="N320" s="13">
        <f t="shared" si="507"/>
        <v>1.7237429598070547E-2</v>
      </c>
      <c r="O320" s="13">
        <f t="shared" si="508"/>
        <v>7.2620809508537132E-3</v>
      </c>
      <c r="P320" s="13">
        <f t="shared" si="509"/>
        <v>2.7562944271680316E-2</v>
      </c>
      <c r="Q320" s="13">
        <f t="shared" si="510"/>
        <v>3.2711994992480627E-2</v>
      </c>
      <c r="R320" s="13">
        <f t="shared" si="511"/>
        <v>5.8060957234371329E-3</v>
      </c>
      <c r="S320" s="13">
        <f t="shared" si="512"/>
        <v>4.1819923938591026E-2</v>
      </c>
      <c r="T320" s="13">
        <f t="shared" si="513"/>
        <v>5.2307038579241141E-2</v>
      </c>
      <c r="U320" s="13">
        <f t="shared" si="514"/>
        <v>2.2036809276041736E-2</v>
      </c>
      <c r="V320" s="13">
        <f t="shared" si="515"/>
        <v>2.8200600229239429E-2</v>
      </c>
      <c r="W320" s="13">
        <f t="shared" si="516"/>
        <v>4.1385699273394208E-2</v>
      </c>
      <c r="X320" s="13">
        <f t="shared" si="517"/>
        <v>6.6176439835598774E-2</v>
      </c>
      <c r="Y320" s="13">
        <f t="shared" si="518"/>
        <v>5.2908628659199396E-2</v>
      </c>
      <c r="Z320" s="13">
        <f t="shared" si="519"/>
        <v>3.0946820686662815E-3</v>
      </c>
      <c r="AA320" s="13">
        <f t="shared" si="520"/>
        <v>1.1745744776803896E-2</v>
      </c>
      <c r="AB320" s="13">
        <f t="shared" si="521"/>
        <v>2.2290257496672971E-2</v>
      </c>
      <c r="AC320" s="13">
        <f t="shared" si="522"/>
        <v>1.0696852130390263E-2</v>
      </c>
      <c r="AD320" s="13">
        <f t="shared" si="523"/>
        <v>3.9269450810204262E-2</v>
      </c>
      <c r="AE320" s="13">
        <f t="shared" si="524"/>
        <v>6.2792522406142665E-2</v>
      </c>
      <c r="AF320" s="13">
        <f t="shared" si="525"/>
        <v>5.0203157782656799E-2</v>
      </c>
      <c r="AG320" s="13">
        <f t="shared" si="526"/>
        <v>2.6758568852605705E-2</v>
      </c>
      <c r="AH320" s="13">
        <f t="shared" si="527"/>
        <v>1.2371123680581259E-3</v>
      </c>
      <c r="AI320" s="13">
        <f t="shared" si="528"/>
        <v>4.6954116167741231E-3</v>
      </c>
      <c r="AJ320" s="13">
        <f t="shared" si="529"/>
        <v>8.9106255907634348E-3</v>
      </c>
      <c r="AK320" s="13">
        <f t="shared" si="530"/>
        <v>1.1273310329190081E-2</v>
      </c>
      <c r="AL320" s="13">
        <f t="shared" si="531"/>
        <v>2.5967707256000176E-3</v>
      </c>
      <c r="AM320" s="13">
        <f t="shared" si="532"/>
        <v>2.9809132990562686E-2</v>
      </c>
      <c r="AN320" s="13">
        <f t="shared" si="533"/>
        <v>4.7665312669236626E-2</v>
      </c>
      <c r="AO320" s="13">
        <f t="shared" si="534"/>
        <v>3.81088244427535E-2</v>
      </c>
      <c r="AP320" s="13">
        <f t="shared" si="535"/>
        <v>2.0312220341955498E-2</v>
      </c>
      <c r="AQ320" s="13">
        <f t="shared" si="536"/>
        <v>8.1198967939813804E-3</v>
      </c>
      <c r="AR320" s="13">
        <f t="shared" si="537"/>
        <v>3.9563276026269436E-4</v>
      </c>
      <c r="AS320" s="13">
        <f t="shared" si="538"/>
        <v>1.5016086707061232E-3</v>
      </c>
      <c r="AT320" s="13">
        <f t="shared" si="539"/>
        <v>2.8496484952897187E-3</v>
      </c>
      <c r="AU320" s="13">
        <f t="shared" si="540"/>
        <v>3.6052431436251371E-3</v>
      </c>
      <c r="AV320" s="13">
        <f t="shared" si="541"/>
        <v>3.420889842942173E-3</v>
      </c>
      <c r="AW320" s="13">
        <f t="shared" si="542"/>
        <v>4.3777275412534687E-4</v>
      </c>
      <c r="AX320" s="13">
        <f t="shared" si="543"/>
        <v>1.8856566434294508E-2</v>
      </c>
      <c r="AY320" s="13">
        <f t="shared" si="544"/>
        <v>3.0151971720996842E-2</v>
      </c>
      <c r="AZ320" s="13">
        <f t="shared" si="545"/>
        <v>2.4106758826737795E-2</v>
      </c>
      <c r="BA320" s="13">
        <f t="shared" si="546"/>
        <v>1.2849039669398389E-2</v>
      </c>
      <c r="BB320" s="13">
        <f t="shared" si="547"/>
        <v>5.1364584600229485E-3</v>
      </c>
      <c r="BC320" s="13">
        <f t="shared" si="548"/>
        <v>1.6426569574301325E-3</v>
      </c>
      <c r="BD320" s="13">
        <f t="shared" si="549"/>
        <v>1.0543725657326079E-4</v>
      </c>
      <c r="BE320" s="13">
        <f t="shared" si="550"/>
        <v>4.0018298429267781E-4</v>
      </c>
      <c r="BF320" s="13">
        <f t="shared" si="551"/>
        <v>7.5943943403970933E-4</v>
      </c>
      <c r="BG320" s="13">
        <f t="shared" si="552"/>
        <v>9.6080755822898522E-4</v>
      </c>
      <c r="BH320" s="13">
        <f t="shared" si="553"/>
        <v>9.1167687893101493E-4</v>
      </c>
      <c r="BI320" s="13">
        <f t="shared" si="554"/>
        <v>6.9204678873211834E-4</v>
      </c>
      <c r="BJ320" s="14">
        <f t="shared" si="555"/>
        <v>0.67850977009696467</v>
      </c>
      <c r="BK320" s="14">
        <f t="shared" si="556"/>
        <v>0.14557065363511865</v>
      </c>
      <c r="BL320" s="14">
        <f t="shared" si="557"/>
        <v>0.11086006194221881</v>
      </c>
      <c r="BM320" s="14">
        <f t="shared" si="558"/>
        <v>0.81319883262095372</v>
      </c>
      <c r="BN320" s="14">
        <f t="shared" si="559"/>
        <v>9.5122136155143089E-2</v>
      </c>
    </row>
    <row r="321" spans="1:66" x14ac:dyDescent="0.25">
      <c r="A321" t="s">
        <v>16</v>
      </c>
      <c r="B321" t="s">
        <v>66</v>
      </c>
      <c r="C321" t="s">
        <v>20</v>
      </c>
      <c r="D321" s="11">
        <v>44413</v>
      </c>
      <c r="E321" s="10">
        <f>VLOOKUP(A321,home!$A$2:$E$405,3,FALSE)</f>
        <v>1.5825</v>
      </c>
      <c r="F321" s="10">
        <f>VLOOKUP(B321,home!$B$2:$E$405,3,FALSE)</f>
        <v>1.1453</v>
      </c>
      <c r="G321" s="10">
        <f>VLOOKUP(C321,away!$B$2:$E$405,4,FALSE)</f>
        <v>1.2638</v>
      </c>
      <c r="H321" s="10">
        <f>VLOOKUP(A321,away!$A$2:$E$405,3,FALSE)</f>
        <v>1.3228</v>
      </c>
      <c r="I321" s="10">
        <f>VLOOKUP(C321,away!$B$2:$E$405,3,FALSE)</f>
        <v>0.61419999999999997</v>
      </c>
      <c r="J321" s="10">
        <f>VLOOKUP(B321,home!$B$2:$E$405,4,FALSE)</f>
        <v>0.94499999999999995</v>
      </c>
      <c r="K321" s="12">
        <f t="shared" si="504"/>
        <v>2.2905581965499997</v>
      </c>
      <c r="L321" s="12">
        <f t="shared" si="505"/>
        <v>0.76777825319999993</v>
      </c>
      <c r="M321" s="13">
        <f t="shared" si="506"/>
        <v>4.696576017157543E-2</v>
      </c>
      <c r="N321" s="13">
        <f t="shared" si="507"/>
        <v>0.10757780691820361</v>
      </c>
      <c r="O321" s="13">
        <f t="shared" si="508"/>
        <v>3.6059289304742316E-2</v>
      </c>
      <c r="P321" s="13">
        <f t="shared" si="509"/>
        <v>8.2595900678745254E-2</v>
      </c>
      <c r="Q321" s="13">
        <f t="shared" si="510"/>
        <v>0.12320661370168232</v>
      </c>
      <c r="R321" s="13">
        <f t="shared" si="511"/>
        <v>1.3842769077014244E-2</v>
      </c>
      <c r="S321" s="13">
        <f t="shared" si="512"/>
        <v>3.6314129612779078E-2</v>
      </c>
      <c r="T321" s="13">
        <f t="shared" si="513"/>
        <v>9.4595358650564829E-2</v>
      </c>
      <c r="U321" s="13">
        <f t="shared" si="514"/>
        <v>3.1707668172303846E-2</v>
      </c>
      <c r="V321" s="13">
        <f t="shared" si="515"/>
        <v>7.095945433379487E-3</v>
      </c>
      <c r="W321" s="13">
        <f t="shared" si="516"/>
        <v>9.4070639627852629E-2</v>
      </c>
      <c r="X321" s="13">
        <f t="shared" si="517"/>
        <v>7.2225391370879397E-2</v>
      </c>
      <c r="Y321" s="13">
        <f t="shared" si="518"/>
        <v>2.7726542411710055E-2</v>
      </c>
      <c r="Z321" s="13">
        <f t="shared" si="519"/>
        <v>3.5427256871336573E-3</v>
      </c>
      <c r="AA321" s="13">
        <f t="shared" si="520"/>
        <v>8.1148193607922282E-3</v>
      </c>
      <c r="AB321" s="13">
        <f t="shared" si="521"/>
        <v>9.293733000192636E-3</v>
      </c>
      <c r="AC321" s="13">
        <f t="shared" si="522"/>
        <v>7.799511842458217E-4</v>
      </c>
      <c r="AD321" s="13">
        <f t="shared" si="523"/>
        <v>5.3868568663569774E-2</v>
      </c>
      <c r="AE321" s="13">
        <f t="shared" si="524"/>
        <v>4.1359115550899862E-2</v>
      </c>
      <c r="AF321" s="13">
        <f t="shared" si="525"/>
        <v>1.5877314745783418E-2</v>
      </c>
      <c r="AG321" s="13">
        <f t="shared" si="526"/>
        <v>4.063418993674732E-3</v>
      </c>
      <c r="AH321" s="13">
        <f t="shared" si="527"/>
        <v>6.8000693490856217E-4</v>
      </c>
      <c r="AI321" s="13">
        <f t="shared" si="528"/>
        <v>1.5575954584656491E-3</v>
      </c>
      <c r="AJ321" s="13">
        <f t="shared" si="529"/>
        <v>1.7838815221487741E-3</v>
      </c>
      <c r="AK321" s="13">
        <f t="shared" si="530"/>
        <v>1.3620281474106546E-3</v>
      </c>
      <c r="AL321" s="13">
        <f t="shared" si="531"/>
        <v>5.4866158080180584E-5</v>
      </c>
      <c r="AM321" s="13">
        <f t="shared" si="532"/>
        <v>2.4677818297751251E-2</v>
      </c>
      <c r="AN321" s="13">
        <f t="shared" si="533"/>
        <v>1.8947092225434455E-2</v>
      </c>
      <c r="AO321" s="13">
        <f t="shared" si="534"/>
        <v>7.27358268603168E-3</v>
      </c>
      <c r="AP321" s="13">
        <f t="shared" si="535"/>
        <v>1.8614995363957223E-3</v>
      </c>
      <c r="AQ321" s="13">
        <f t="shared" si="536"/>
        <v>3.5730471559662934E-4</v>
      </c>
      <c r="AR321" s="13">
        <f t="shared" si="537"/>
        <v>1.0441890732959641E-4</v>
      </c>
      <c r="AS321" s="13">
        <f t="shared" si="538"/>
        <v>2.3917758405860189E-4</v>
      </c>
      <c r="AT321" s="13">
        <f t="shared" si="539"/>
        <v>2.739250877982286E-4</v>
      </c>
      <c r="AU321" s="13">
        <f t="shared" si="540"/>
        <v>2.0914711836563692E-4</v>
      </c>
      <c r="AV321" s="13">
        <f t="shared" si="541"/>
        <v>1.1976591156430569E-4</v>
      </c>
      <c r="AW321" s="13">
        <f t="shared" si="542"/>
        <v>2.6802739596650565E-6</v>
      </c>
      <c r="AX321" s="13">
        <f t="shared" si="543"/>
        <v>9.4209964958142708E-3</v>
      </c>
      <c r="AY321" s="13">
        <f t="shared" si="544"/>
        <v>7.2332362329596027E-3</v>
      </c>
      <c r="AZ321" s="13">
        <f t="shared" si="545"/>
        <v>2.776760739962335E-3</v>
      </c>
      <c r="BA321" s="13">
        <f t="shared" si="546"/>
        <v>7.1064550349420692E-4</v>
      </c>
      <c r="BB321" s="13">
        <f t="shared" si="547"/>
        <v>1.3640454082930416E-4</v>
      </c>
      <c r="BC321" s="13">
        <f t="shared" si="548"/>
        <v>2.0945688017294247E-5</v>
      </c>
      <c r="BD321" s="13">
        <f t="shared" si="549"/>
        <v>1.3361761045095028E-5</v>
      </c>
      <c r="BE321" s="13">
        <f t="shared" si="550"/>
        <v>3.0605891282184906E-5</v>
      </c>
      <c r="BF321" s="13">
        <f t="shared" si="551"/>
        <v>3.5052287569563413E-5</v>
      </c>
      <c r="BG321" s="13">
        <f t="shared" si="552"/>
        <v>2.676310153343038E-5</v>
      </c>
      <c r="BH321" s="13">
        <f t="shared" si="553"/>
        <v>1.5325610395624707E-5</v>
      </c>
      <c r="BI321" s="13">
        <f t="shared" si="554"/>
        <v>7.0208405017660151E-6</v>
      </c>
      <c r="BJ321" s="14">
        <f t="shared" si="555"/>
        <v>0.70798705729710742</v>
      </c>
      <c r="BK321" s="14">
        <f t="shared" si="556"/>
        <v>0.18103978947176483</v>
      </c>
      <c r="BL321" s="14">
        <f t="shared" si="557"/>
        <v>0.10547635507942293</v>
      </c>
      <c r="BM321" s="14">
        <f t="shared" si="558"/>
        <v>0.58056723172446567</v>
      </c>
      <c r="BN321" s="14">
        <f t="shared" si="559"/>
        <v>0.41024813985196312</v>
      </c>
    </row>
    <row r="322" spans="1:66" x14ac:dyDescent="0.25">
      <c r="A322" t="s">
        <v>16</v>
      </c>
      <c r="B322" t="s">
        <v>17</v>
      </c>
      <c r="C322" t="s">
        <v>255</v>
      </c>
      <c r="D322" s="11">
        <v>44413</v>
      </c>
      <c r="E322" s="10">
        <f>VLOOKUP(A322,home!$A$2:$E$405,3,FALSE)</f>
        <v>1.5825</v>
      </c>
      <c r="F322" s="10">
        <f>VLOOKUP(B322,home!$B$2:$E$405,3,FALSE)</f>
        <v>1.2242999999999999</v>
      </c>
      <c r="G322" s="10">
        <f>VLOOKUP(C322,away!$B$2:$E$405,4,FALSE)</f>
        <v>0.98740000000000006</v>
      </c>
      <c r="H322" s="10">
        <f>VLOOKUP(A322,away!$A$2:$E$405,3,FALSE)</f>
        <v>1.3228</v>
      </c>
      <c r="I322" s="10">
        <f>VLOOKUP(C322,away!$B$2:$E$405,3,FALSE)</f>
        <v>1.4174</v>
      </c>
      <c r="J322" s="10">
        <f>VLOOKUP(B322,home!$B$2:$E$405,4,FALSE)</f>
        <v>0.99219999999999997</v>
      </c>
      <c r="K322" s="12">
        <f t="shared" si="504"/>
        <v>1.91304282015</v>
      </c>
      <c r="L322" s="12">
        <f t="shared" si="505"/>
        <v>1.860312213584</v>
      </c>
      <c r="M322" s="13">
        <f t="shared" si="506"/>
        <v>2.2974852432195637E-2</v>
      </c>
      <c r="N322" s="13">
        <f t="shared" si="507"/>
        <v>4.3951876489417632E-2</v>
      </c>
      <c r="O322" s="13">
        <f t="shared" si="508"/>
        <v>4.2740398584903611E-2</v>
      </c>
      <c r="P322" s="13">
        <f t="shared" si="509"/>
        <v>8.176421264319908E-2</v>
      </c>
      <c r="Q322" s="13">
        <f t="shared" si="510"/>
        <v>4.2040910875100007E-2</v>
      </c>
      <c r="R322" s="13">
        <f t="shared" si="511"/>
        <v>3.9755242750472264E-2</v>
      </c>
      <c r="S322" s="13">
        <f t="shared" si="512"/>
        <v>7.2746783563599343E-2</v>
      </c>
      <c r="T322" s="13">
        <f t="shared" si="513"/>
        <v>7.8209219971144953E-2</v>
      </c>
      <c r="U322" s="13">
        <f t="shared" si="514"/>
        <v>7.6053481707111306E-2</v>
      </c>
      <c r="V322" s="13">
        <f t="shared" si="515"/>
        <v>2.8766154926987388E-2</v>
      </c>
      <c r="W322" s="13">
        <f t="shared" si="516"/>
        <v>2.6808687567392037E-2</v>
      </c>
      <c r="X322" s="13">
        <f t="shared" si="517"/>
        <v>4.9872528911776938E-2</v>
      </c>
      <c r="Y322" s="13">
        <f t="shared" si="518"/>
        <v>4.6389237328449906E-2</v>
      </c>
      <c r="Z322" s="13">
        <f t="shared" si="519"/>
        <v>2.4652387880900104E-2</v>
      </c>
      <c r="AA322" s="13">
        <f t="shared" si="520"/>
        <v>4.7161073635108824E-2</v>
      </c>
      <c r="AB322" s="13">
        <f t="shared" si="521"/>
        <v>4.5110576654105207E-2</v>
      </c>
      <c r="AC322" s="13">
        <f t="shared" si="522"/>
        <v>6.3984143514056631E-3</v>
      </c>
      <c r="AD322" s="13">
        <f t="shared" si="523"/>
        <v>1.282154181711098E-2</v>
      </c>
      <c r="AE322" s="13">
        <f t="shared" si="524"/>
        <v>2.3852070839349548E-2</v>
      </c>
      <c r="AF322" s="13">
        <f t="shared" si="525"/>
        <v>2.2186149350856374E-2</v>
      </c>
      <c r="AG322" s="13">
        <f t="shared" si="526"/>
        <v>1.3757721536598948E-2</v>
      </c>
      <c r="AH322" s="13">
        <f t="shared" si="527"/>
        <v>1.146528456721216E-2</v>
      </c>
      <c r="AI322" s="13">
        <f t="shared" si="528"/>
        <v>2.1933580322281824E-2</v>
      </c>
      <c r="AJ322" s="13">
        <f t="shared" si="529"/>
        <v>2.0979939177862287E-2</v>
      </c>
      <c r="AK322" s="13">
        <f t="shared" si="530"/>
        <v>1.3378507337131045E-2</v>
      </c>
      <c r="AL322" s="13">
        <f t="shared" si="531"/>
        <v>9.1084164854003799E-4</v>
      </c>
      <c r="AM322" s="13">
        <f t="shared" si="532"/>
        <v>4.9056317032954251E-3</v>
      </c>
      <c r="AN322" s="13">
        <f t="shared" si="533"/>
        <v>9.1260065729853596E-3</v>
      </c>
      <c r="AO322" s="13">
        <f t="shared" si="534"/>
        <v>8.4886107444862666E-3</v>
      </c>
      <c r="AP322" s="13">
        <f t="shared" si="535"/>
        <v>5.2638220814427246E-3</v>
      </c>
      <c r="AQ322" s="13">
        <f t="shared" si="536"/>
        <v>2.4480881270602627E-3</v>
      </c>
      <c r="AR322" s="13">
        <f t="shared" si="537"/>
        <v>4.2658017825201889E-3</v>
      </c>
      <c r="AS322" s="13">
        <f t="shared" si="538"/>
        <v>8.1606614722333198E-3</v>
      </c>
      <c r="AT322" s="13">
        <f t="shared" si="539"/>
        <v>7.8058474185653424E-3</v>
      </c>
      <c r="AU322" s="13">
        <f t="shared" si="540"/>
        <v>4.9776401197576129E-3</v>
      </c>
      <c r="AV322" s="13">
        <f t="shared" si="541"/>
        <v>2.3806096730982227E-3</v>
      </c>
      <c r="AW322" s="13">
        <f t="shared" si="542"/>
        <v>9.0043197418304298E-5</v>
      </c>
      <c r="AX322" s="13">
        <f t="shared" si="543"/>
        <v>1.564113918048254E-3</v>
      </c>
      <c r="AY322" s="13">
        <f t="shared" si="544"/>
        <v>2.9097402251818901E-3</v>
      </c>
      <c r="AZ322" s="13">
        <f t="shared" si="545"/>
        <v>2.7065126396312649E-3</v>
      </c>
      <c r="BA322" s="13">
        <f t="shared" si="546"/>
        <v>1.6783195065751711E-3</v>
      </c>
      <c r="BB322" s="13">
        <f t="shared" si="547"/>
        <v>7.8054956909451561E-4</v>
      </c>
      <c r="BC322" s="13">
        <f t="shared" si="548"/>
        <v>2.9041317933885144E-4</v>
      </c>
      <c r="BD322" s="13">
        <f t="shared" si="549"/>
        <v>1.3226205261251175E-3</v>
      </c>
      <c r="BE322" s="13">
        <f t="shared" si="550"/>
        <v>2.5302297012866717E-3</v>
      </c>
      <c r="BF322" s="13">
        <f t="shared" si="551"/>
        <v>2.4202188816883738E-3</v>
      </c>
      <c r="BG322" s="13">
        <f t="shared" si="552"/>
        <v>1.5433274516018019E-3</v>
      </c>
      <c r="BH322" s="13">
        <f t="shared" si="553"/>
        <v>7.3811287510680622E-4</v>
      </c>
      <c r="BI322" s="13">
        <f t="shared" si="554"/>
        <v>2.8240830723666959E-4</v>
      </c>
      <c r="BJ322" s="14">
        <f t="shared" si="555"/>
        <v>0.40005175295433726</v>
      </c>
      <c r="BK322" s="14">
        <f t="shared" si="556"/>
        <v>0.21647099979110906</v>
      </c>
      <c r="BL322" s="14">
        <f t="shared" si="557"/>
        <v>0.35500556294540869</v>
      </c>
      <c r="BM322" s="14">
        <f t="shared" si="558"/>
        <v>0.72013351276870363</v>
      </c>
      <c r="BN322" s="14">
        <f t="shared" si="559"/>
        <v>0.27322749377528821</v>
      </c>
    </row>
    <row r="323" spans="1:66" x14ac:dyDescent="0.25">
      <c r="A323" t="s">
        <v>16</v>
      </c>
      <c r="B323" t="s">
        <v>19</v>
      </c>
      <c r="C323" t="s">
        <v>323</v>
      </c>
      <c r="D323" s="11">
        <v>44413</v>
      </c>
      <c r="E323" s="10">
        <f>VLOOKUP(A323,home!$A$2:$E$405,3,FALSE)</f>
        <v>1.5825</v>
      </c>
      <c r="F323" s="10">
        <f>VLOOKUP(B323,home!$B$2:$E$405,3,FALSE)</f>
        <v>0.82940000000000003</v>
      </c>
      <c r="G323" s="10">
        <f>VLOOKUP(C323,away!$B$2:$E$405,4,FALSE)</f>
        <v>0.86890000000000001</v>
      </c>
      <c r="H323" s="10">
        <f>VLOOKUP(A323,away!$A$2:$E$405,3,FALSE)</f>
        <v>1.3228</v>
      </c>
      <c r="I323" s="10">
        <f>VLOOKUP(C323,away!$B$2:$E$405,3,FALSE)</f>
        <v>0.85050000000000003</v>
      </c>
      <c r="J323" s="10">
        <f>VLOOKUP(B323,home!$B$2:$E$405,4,FALSE)</f>
        <v>1.5119</v>
      </c>
      <c r="K323" s="12">
        <f t="shared" si="504"/>
        <v>1.1404534069500001</v>
      </c>
      <c r="L323" s="12">
        <f t="shared" si="505"/>
        <v>1.7009500926600001</v>
      </c>
      <c r="M323" s="13">
        <f t="shared" si="506"/>
        <v>5.8343723081958489E-2</v>
      </c>
      <c r="N323" s="13">
        <f t="shared" si="507"/>
        <v>6.6538297762966922E-2</v>
      </c>
      <c r="O323" s="13">
        <f t="shared" si="508"/>
        <v>9.9239761182386671E-2</v>
      </c>
      <c r="P323" s="13">
        <f t="shared" si="509"/>
        <v>0.11317832374535726</v>
      </c>
      <c r="Q323" s="13">
        <f t="shared" si="510"/>
        <v>3.7941914188214604E-2</v>
      </c>
      <c r="R323" s="13">
        <f t="shared" si="511"/>
        <v>8.440094048936847E-2</v>
      </c>
      <c r="S323" s="13">
        <f t="shared" si="512"/>
        <v>5.4887365294699141E-2</v>
      </c>
      <c r="T323" s="13">
        <f t="shared" si="513"/>
        <v>6.4537302454141396E-2</v>
      </c>
      <c r="U323" s="13">
        <f t="shared" si="514"/>
        <v>9.6255340130884479E-2</v>
      </c>
      <c r="V323" s="13">
        <f t="shared" si="515"/>
        <v>1.1830388125760495E-2</v>
      </c>
      <c r="W323" s="13">
        <f t="shared" si="516"/>
        <v>1.4423661767384627E-2</v>
      </c>
      <c r="X323" s="13">
        <f t="shared" si="517"/>
        <v>2.4533928819729382E-2</v>
      </c>
      <c r="Y323" s="13">
        <f t="shared" si="518"/>
        <v>2.0865494249616274E-2</v>
      </c>
      <c r="Z323" s="13">
        <f t="shared" si="519"/>
        <v>4.7853929181994131E-2</v>
      </c>
      <c r="AA323" s="13">
        <f t="shared" si="520"/>
        <v>5.4575176571549242E-2</v>
      </c>
      <c r="AB323" s="13">
        <f t="shared" si="521"/>
        <v>3.1120223027960581E-2</v>
      </c>
      <c r="AC323" s="13">
        <f t="shared" si="522"/>
        <v>1.4343268506468861E-3</v>
      </c>
      <c r="AD323" s="13">
        <f t="shared" si="523"/>
        <v>4.112378550827067E-3</v>
      </c>
      <c r="AE323" s="13">
        <f t="shared" si="524"/>
        <v>6.9949506770822971E-3</v>
      </c>
      <c r="AF323" s="13">
        <f t="shared" si="525"/>
        <v>5.9490310011676324E-3</v>
      </c>
      <c r="AG323" s="13">
        <f t="shared" si="526"/>
        <v>3.3730016108910982E-3</v>
      </c>
      <c r="AH323" s="13">
        <f t="shared" si="527"/>
        <v>2.0349286319064505E-2</v>
      </c>
      <c r="AI323" s="13">
        <f t="shared" si="528"/>
        <v>2.3207412911578143E-2</v>
      </c>
      <c r="AJ323" s="13">
        <f t="shared" si="529"/>
        <v>1.3233486560752359E-2</v>
      </c>
      <c r="AK323" s="13">
        <f t="shared" si="530"/>
        <v>5.0307249446790211E-3</v>
      </c>
      <c r="AL323" s="13">
        <f t="shared" si="531"/>
        <v>1.1129540597272587E-4</v>
      </c>
      <c r="AM323" s="13">
        <f t="shared" si="532"/>
        <v>9.3799522579176534E-4</v>
      </c>
      <c r="AN323" s="13">
        <f t="shared" si="533"/>
        <v>1.5954830662251408E-3</v>
      </c>
      <c r="AO323" s="13">
        <f t="shared" si="534"/>
        <v>1.3569185346665575E-3</v>
      </c>
      <c r="AP323" s="13">
        <f t="shared" si="535"/>
        <v>7.6935023575771719E-4</v>
      </c>
      <c r="AQ323" s="13">
        <f t="shared" si="536"/>
        <v>3.2715658870002059E-4</v>
      </c>
      <c r="AR323" s="13">
        <f t="shared" si="537"/>
        <v>6.9226240899955254E-3</v>
      </c>
      <c r="AS323" s="13">
        <f t="shared" si="538"/>
        <v>7.8949302284695416E-3</v>
      </c>
      <c r="AT323" s="13">
        <f t="shared" si="539"/>
        <v>4.5019000383453162E-3</v>
      </c>
      <c r="AU323" s="13">
        <f t="shared" si="540"/>
        <v>1.7114024121597502E-3</v>
      </c>
      <c r="AV323" s="13">
        <f t="shared" si="541"/>
        <v>4.8794367790250921E-4</v>
      </c>
      <c r="AW323" s="13">
        <f t="shared" si="542"/>
        <v>5.9971354163295537E-6</v>
      </c>
      <c r="AX323" s="13">
        <f t="shared" si="543"/>
        <v>1.7828997515950901E-4</v>
      </c>
      <c r="AY323" s="13">
        <f t="shared" si="544"/>
        <v>3.0326234976791596E-4</v>
      </c>
      <c r="AZ323" s="13">
        <f t="shared" si="545"/>
        <v>2.5791706096901307E-4</v>
      </c>
      <c r="BA323" s="13">
        <f t="shared" si="546"/>
        <v>1.4623468291794582E-4</v>
      </c>
      <c r="BB323" s="13">
        <f t="shared" si="547"/>
        <v>6.2184474364846435E-5</v>
      </c>
      <c r="BC323" s="13">
        <f t="shared" si="548"/>
        <v>2.1154537486579781E-5</v>
      </c>
      <c r="BD323" s="13">
        <f t="shared" si="549"/>
        <v>1.9625063478880397E-3</v>
      </c>
      <c r="BE323" s="13">
        <f t="shared" si="550"/>
        <v>2.2381470506099171E-3</v>
      </c>
      <c r="BF323" s="13">
        <f t="shared" si="551"/>
        <v>1.2762512145615872E-3</v>
      </c>
      <c r="BG323" s="13">
        <f t="shared" si="552"/>
        <v>4.8516834859027916E-4</v>
      </c>
      <c r="BH323" s="13">
        <f t="shared" si="553"/>
        <v>1.3832797402352239E-4</v>
      </c>
      <c r="BI323" s="13">
        <f t="shared" si="554"/>
        <v>3.1551321850323401E-5</v>
      </c>
      <c r="BJ323" s="14">
        <f t="shared" si="555"/>
        <v>0.25522590781382837</v>
      </c>
      <c r="BK323" s="14">
        <f t="shared" si="556"/>
        <v>0.24008868485416293</v>
      </c>
      <c r="BL323" s="14">
        <f t="shared" si="557"/>
        <v>0.4550631048426198</v>
      </c>
      <c r="BM323" s="14">
        <f t="shared" si="558"/>
        <v>0.53829140102800133</v>
      </c>
      <c r="BN323" s="14">
        <f t="shared" si="559"/>
        <v>0.45964296045025238</v>
      </c>
    </row>
    <row r="324" spans="1:66" x14ac:dyDescent="0.25">
      <c r="A324" t="s">
        <v>69</v>
      </c>
      <c r="B324" t="s">
        <v>72</v>
      </c>
      <c r="C324" t="s">
        <v>259</v>
      </c>
      <c r="D324" s="11">
        <v>44413</v>
      </c>
      <c r="E324" s="10">
        <f>VLOOKUP(A324,home!$A$2:$E$405,3,FALSE)</f>
        <v>1.3382000000000001</v>
      </c>
      <c r="F324" s="10">
        <f>VLOOKUP(B324,home!$B$2:$E$405,3,FALSE)</f>
        <v>1.0379</v>
      </c>
      <c r="G324" s="10">
        <f>VLOOKUP(C324,away!$B$2:$E$405,4,FALSE)</f>
        <v>0.95479999999999998</v>
      </c>
      <c r="H324" s="10">
        <f>VLOOKUP(A324,away!$A$2:$E$405,3,FALSE)</f>
        <v>1.3237000000000001</v>
      </c>
      <c r="I324" s="10">
        <f>VLOOKUP(C324,away!$B$2:$E$405,3,FALSE)</f>
        <v>1.2171000000000001</v>
      </c>
      <c r="J324" s="10">
        <f>VLOOKUP(B324,home!$B$2:$E$405,4,FALSE)</f>
        <v>0.83940000000000003</v>
      </c>
      <c r="K324" s="12">
        <f t="shared" si="504"/>
        <v>1.3261386963440001</v>
      </c>
      <c r="L324" s="12">
        <f t="shared" si="505"/>
        <v>1.3523365816380002</v>
      </c>
      <c r="M324" s="13">
        <f t="shared" si="506"/>
        <v>6.8667773642591037E-2</v>
      </c>
      <c r="N324" s="13">
        <f t="shared" si="507"/>
        <v>9.1062991819230596E-2</v>
      </c>
      <c r="O324" s="13">
        <f t="shared" si="508"/>
        <v>9.2861942276513537E-2</v>
      </c>
      <c r="P324" s="13">
        <f t="shared" si="509"/>
        <v>0.12314781507054748</v>
      </c>
      <c r="Q324" s="13">
        <f t="shared" si="510"/>
        <v>6.0381078628169396E-2</v>
      </c>
      <c r="R324" s="13">
        <f t="shared" si="511"/>
        <v>6.2790300791242815E-2</v>
      </c>
      <c r="S324" s="13">
        <f t="shared" si="512"/>
        <v>5.5212887910070015E-2</v>
      </c>
      <c r="T324" s="13">
        <f t="shared" si="513"/>
        <v>8.1655541467633902E-2</v>
      </c>
      <c r="U324" s="13">
        <f t="shared" si="514"/>
        <v>8.326864763434641E-2</v>
      </c>
      <c r="V324" s="13">
        <f t="shared" si="515"/>
        <v>1.1002001455183803E-2</v>
      </c>
      <c r="W324" s="13">
        <f t="shared" si="516"/>
        <v>2.6691228298601717E-2</v>
      </c>
      <c r="X324" s="13">
        <f t="shared" si="517"/>
        <v>3.6095524437050497E-2</v>
      </c>
      <c r="Y324" s="13">
        <f t="shared" si="518"/>
        <v>2.4406649064815891E-2</v>
      </c>
      <c r="Z324" s="13">
        <f t="shared" si="519"/>
        <v>2.8304540244017039E-2</v>
      </c>
      <c r="AA324" s="13">
        <f t="shared" si="520"/>
        <v>3.7535746099817045E-2</v>
      </c>
      <c r="AB324" s="13">
        <f t="shared" si="521"/>
        <v>2.488880269955538E-2</v>
      </c>
      <c r="AC324" s="13">
        <f t="shared" si="522"/>
        <v>1.2331771229223605E-3</v>
      </c>
      <c r="AD324" s="13">
        <f t="shared" si="523"/>
        <v>8.8490676749319354E-3</v>
      </c>
      <c r="AE324" s="13">
        <f t="shared" si="524"/>
        <v>1.1966917930200778E-2</v>
      </c>
      <c r="AF324" s="13">
        <f t="shared" si="525"/>
        <v>8.0916504432351089E-3</v>
      </c>
      <c r="AG324" s="13">
        <f t="shared" si="526"/>
        <v>3.6475449667380576E-3</v>
      </c>
      <c r="AH324" s="13">
        <f t="shared" si="527"/>
        <v>9.569316299607309E-3</v>
      </c>
      <c r="AI324" s="13">
        <f t="shared" si="528"/>
        <v>1.269024064246463E-2</v>
      </c>
      <c r="AJ324" s="13">
        <f t="shared" si="529"/>
        <v>8.414509590944844E-3</v>
      </c>
      <c r="AK324" s="13">
        <f t="shared" si="530"/>
        <v>3.7196022597698946E-3</v>
      </c>
      <c r="AL324" s="13">
        <f t="shared" si="531"/>
        <v>8.8462497166897909E-5</v>
      </c>
      <c r="AM324" s="13">
        <f t="shared" si="532"/>
        <v>2.3470182140588121E-3</v>
      </c>
      <c r="AN324" s="13">
        <f t="shared" si="533"/>
        <v>3.1739585886424184E-3</v>
      </c>
      <c r="AO324" s="13">
        <f t="shared" si="534"/>
        <v>2.1461301540126303E-3</v>
      </c>
      <c r="AP324" s="13">
        <f t="shared" si="535"/>
        <v>9.6743010540922489E-4</v>
      </c>
      <c r="AQ324" s="13">
        <f t="shared" si="536"/>
        <v>3.2707278043070056E-4</v>
      </c>
      <c r="AR324" s="13">
        <f t="shared" si="537"/>
        <v>2.5881872986447474E-3</v>
      </c>
      <c r="AS324" s="13">
        <f t="shared" si="538"/>
        <v>3.4322953301188452E-3</v>
      </c>
      <c r="AT324" s="13">
        <f t="shared" si="539"/>
        <v>2.2758498272757023E-3</v>
      </c>
      <c r="AU324" s="13">
        <f t="shared" si="540"/>
        <v>1.0060308410060393E-3</v>
      </c>
      <c r="AV324" s="13">
        <f t="shared" si="541"/>
        <v>3.3353410699340157E-4</v>
      </c>
      <c r="AW324" s="13">
        <f t="shared" si="542"/>
        <v>4.406872015754027E-6</v>
      </c>
      <c r="AX324" s="13">
        <f t="shared" si="543"/>
        <v>5.1874527911459681E-4</v>
      </c>
      <c r="AY324" s="13">
        <f t="shared" si="544"/>
        <v>7.0151821749868414E-4</v>
      </c>
      <c r="AZ324" s="13">
        <f t="shared" si="545"/>
        <v>4.7434437410447697E-4</v>
      </c>
      <c r="BA324" s="13">
        <f t="shared" si="546"/>
        <v>2.1382441646522165E-4</v>
      </c>
      <c r="BB324" s="13">
        <f t="shared" si="547"/>
        <v>7.2290645108329536E-5</v>
      </c>
      <c r="BC324" s="13">
        <f t="shared" si="548"/>
        <v>1.9552256778040828E-5</v>
      </c>
      <c r="BD324" s="13">
        <f t="shared" si="549"/>
        <v>5.8335006068135486E-4</v>
      </c>
      <c r="BE324" s="13">
        <f t="shared" si="550"/>
        <v>7.736030889841654E-4</v>
      </c>
      <c r="BF324" s="13">
        <f t="shared" si="551"/>
        <v>5.1295249595657627E-4</v>
      </c>
      <c r="BG324" s="13">
        <f t="shared" si="552"/>
        <v>2.2674871809141839E-4</v>
      </c>
      <c r="BH324" s="13">
        <f t="shared" si="553"/>
        <v>7.517506235185664E-5</v>
      </c>
      <c r="BI324" s="13">
        <f t="shared" si="554"/>
        <v>1.9938511836974007E-5</v>
      </c>
      <c r="BJ324" s="14">
        <f t="shared" si="555"/>
        <v>0.36381007976223106</v>
      </c>
      <c r="BK324" s="14">
        <f t="shared" si="556"/>
        <v>0.2600536359159803</v>
      </c>
      <c r="BL324" s="14">
        <f t="shared" si="557"/>
        <v>0.34756677363620297</v>
      </c>
      <c r="BM324" s="14">
        <f t="shared" si="558"/>
        <v>0.50012601598465356</v>
      </c>
      <c r="BN324" s="14">
        <f t="shared" si="559"/>
        <v>0.4989119022282949</v>
      </c>
    </row>
    <row r="325" spans="1:66" x14ac:dyDescent="0.25">
      <c r="A325" t="s">
        <v>69</v>
      </c>
      <c r="B325" t="s">
        <v>258</v>
      </c>
      <c r="C325" t="s">
        <v>263</v>
      </c>
      <c r="D325" s="11">
        <v>44413</v>
      </c>
      <c r="E325" s="10">
        <f>VLOOKUP(A325,home!$A$2:$E$405,3,FALSE)</f>
        <v>1.3382000000000001</v>
      </c>
      <c r="F325" s="10">
        <f>VLOOKUP(B325,home!$B$2:$E$405,3,FALSE)</f>
        <v>0.45669999999999999</v>
      </c>
      <c r="G325" s="10">
        <f>VLOOKUP(C325,away!$B$2:$E$405,4,FALSE)</f>
        <v>1.2747999999999999</v>
      </c>
      <c r="H325" s="10">
        <f>VLOOKUP(A325,away!$A$2:$E$405,3,FALSE)</f>
        <v>1.3237000000000001</v>
      </c>
      <c r="I325" s="10">
        <f>VLOOKUP(C325,away!$B$2:$E$405,3,FALSE)</f>
        <v>0.88880000000000003</v>
      </c>
      <c r="J325" s="10">
        <f>VLOOKUP(B325,home!$B$2:$E$405,4,FALSE)</f>
        <v>1.1332</v>
      </c>
      <c r="K325" s="12">
        <f t="shared" si="504"/>
        <v>0.77910159231200005</v>
      </c>
      <c r="L325" s="12">
        <f t="shared" si="505"/>
        <v>1.3332149673920002</v>
      </c>
      <c r="M325" s="13">
        <f t="shared" si="506"/>
        <v>0.12095743650336711</v>
      </c>
      <c r="N325" s="13">
        <f t="shared" si="507"/>
        <v>9.4238131381750953E-2</v>
      </c>
      <c r="O325" s="13">
        <f t="shared" si="508"/>
        <v>0.16126226476365652</v>
      </c>
      <c r="P325" s="13">
        <f t="shared" si="509"/>
        <v>0.12563968725720412</v>
      </c>
      <c r="Q325" s="13">
        <f t="shared" si="510"/>
        <v>3.6710539108014806E-2</v>
      </c>
      <c r="R325" s="13">
        <f t="shared" si="511"/>
        <v>0.10749863252921921</v>
      </c>
      <c r="S325" s="13">
        <f t="shared" si="512"/>
        <v>3.2625796872043991E-2</v>
      </c>
      <c r="T325" s="13">
        <f t="shared" si="513"/>
        <v>4.8943040199834704E-2</v>
      </c>
      <c r="U325" s="13">
        <f t="shared" si="514"/>
        <v>8.3752355774877246E-2</v>
      </c>
      <c r="V325" s="13">
        <f t="shared" si="515"/>
        <v>3.7654153707261319E-3</v>
      </c>
      <c r="W325" s="13">
        <f t="shared" si="516"/>
        <v>9.5337464912287635E-3</v>
      </c>
      <c r="X325" s="13">
        <f t="shared" si="517"/>
        <v>1.2710533517427153E-2</v>
      </c>
      <c r="Y325" s="13">
        <f t="shared" si="518"/>
        <v>8.4729367644857841E-3</v>
      </c>
      <c r="Z325" s="13">
        <f t="shared" si="519"/>
        <v>4.7772928620709212E-2</v>
      </c>
      <c r="AA325" s="13">
        <f t="shared" si="520"/>
        <v>3.7219964757802065E-2</v>
      </c>
      <c r="AB325" s="13">
        <f t="shared" si="521"/>
        <v>1.4499066904300055E-2</v>
      </c>
      <c r="AC325" s="13">
        <f t="shared" si="522"/>
        <v>2.4444838988792303E-4</v>
      </c>
      <c r="AD325" s="13">
        <f t="shared" si="523"/>
        <v>1.8569392680038179E-3</v>
      </c>
      <c r="AE325" s="13">
        <f t="shared" si="524"/>
        <v>2.4756992256406347E-3</v>
      </c>
      <c r="AF325" s="13">
        <f t="shared" si="525"/>
        <v>1.6503196311924394E-3</v>
      </c>
      <c r="AG325" s="13">
        <f t="shared" si="526"/>
        <v>7.3341027776220222E-4</v>
      </c>
      <c r="AH325" s="13">
        <f t="shared" si="527"/>
        <v>1.5922895868319797E-2</v>
      </c>
      <c r="AI325" s="13">
        <f t="shared" si="528"/>
        <v>1.2405553525226119E-2</v>
      </c>
      <c r="AJ325" s="13">
        <f t="shared" si="529"/>
        <v>4.8325932525077071E-3</v>
      </c>
      <c r="AK325" s="13">
        <f t="shared" si="530"/>
        <v>1.2550270326749941E-3</v>
      </c>
      <c r="AL325" s="13">
        <f t="shared" si="531"/>
        <v>1.015643854363292E-5</v>
      </c>
      <c r="AM325" s="13">
        <f t="shared" si="532"/>
        <v>2.8934886810569094E-4</v>
      </c>
      <c r="AN325" s="13">
        <f t="shared" si="533"/>
        <v>3.857642417564409E-4</v>
      </c>
      <c r="AO325" s="13">
        <f t="shared" si="534"/>
        <v>2.5715333049715653E-4</v>
      </c>
      <c r="AP325" s="13">
        <f t="shared" si="535"/>
        <v>1.1428022304450363E-4</v>
      </c>
      <c r="AQ325" s="13">
        <f t="shared" si="536"/>
        <v>3.8090025959957101E-5</v>
      </c>
      <c r="AR325" s="13">
        <f t="shared" si="537"/>
        <v>4.2457286191736349E-3</v>
      </c>
      <c r="AS325" s="13">
        <f t="shared" si="538"/>
        <v>3.3078539277228078E-3</v>
      </c>
      <c r="AT325" s="13">
        <f t="shared" si="539"/>
        <v>1.2885771311121714E-3</v>
      </c>
      <c r="AU325" s="13">
        <f t="shared" si="540"/>
        <v>3.346441648887739E-4</v>
      </c>
      <c r="AV325" s="13">
        <f t="shared" si="541"/>
        <v>6.5180450430690802E-5</v>
      </c>
      <c r="AW325" s="13">
        <f t="shared" si="542"/>
        <v>2.9304425845917129E-7</v>
      </c>
      <c r="AX325" s="13">
        <f t="shared" si="543"/>
        <v>3.7572027312469769E-5</v>
      </c>
      <c r="AY325" s="13">
        <f t="shared" si="544"/>
        <v>5.0091589168245724E-5</v>
      </c>
      <c r="AZ325" s="13">
        <f t="shared" si="545"/>
        <v>3.3391428209778094E-5</v>
      </c>
      <c r="BA325" s="13">
        <f t="shared" si="546"/>
        <v>1.4839317290623877E-5</v>
      </c>
      <c r="BB325" s="13">
        <f t="shared" si="547"/>
        <v>4.945999979434664E-6</v>
      </c>
      <c r="BC325" s="13">
        <f t="shared" si="548"/>
        <v>1.3188162402605628E-6</v>
      </c>
      <c r="BD325" s="13">
        <f t="shared" si="549"/>
        <v>9.4341149042781057E-4</v>
      </c>
      <c r="BE325" s="13">
        <f t="shared" si="550"/>
        <v>7.3501339439774446E-4</v>
      </c>
      <c r="BF325" s="13">
        <f t="shared" si="551"/>
        <v>2.8632505297296535E-4</v>
      </c>
      <c r="BG325" s="13">
        <f t="shared" si="552"/>
        <v>7.4358768230018359E-5</v>
      </c>
      <c r="BH325" s="13">
        <f t="shared" si="553"/>
        <v>1.4483258682591564E-5</v>
      </c>
      <c r="BI325" s="13">
        <f t="shared" si="554"/>
        <v>2.2567859802947379E-6</v>
      </c>
      <c r="BJ325" s="14">
        <f t="shared" si="555"/>
        <v>0.21855209173290582</v>
      </c>
      <c r="BK325" s="14">
        <f t="shared" si="556"/>
        <v>0.28329303242094112</v>
      </c>
      <c r="BL325" s="14">
        <f t="shared" si="557"/>
        <v>0.44994618745260329</v>
      </c>
      <c r="BM325" s="14">
        <f t="shared" si="558"/>
        <v>0.35320775013903699</v>
      </c>
      <c r="BN325" s="14">
        <f t="shared" si="559"/>
        <v>0.64630669154321274</v>
      </c>
    </row>
    <row r="326" spans="1:66" x14ac:dyDescent="0.25">
      <c r="A326" t="s">
        <v>69</v>
      </c>
      <c r="B326" t="s">
        <v>262</v>
      </c>
      <c r="C326" t="s">
        <v>77</v>
      </c>
      <c r="D326" s="11">
        <v>44413</v>
      </c>
      <c r="E326" s="10">
        <f>VLOOKUP(A326,home!$A$2:$E$405,3,FALSE)</f>
        <v>1.3382000000000001</v>
      </c>
      <c r="F326" s="10">
        <f>VLOOKUP(B326,home!$B$2:$E$405,3,FALSE)</f>
        <v>1.5775999999999999</v>
      </c>
      <c r="G326" s="10">
        <f>VLOOKUP(C326,away!$B$2:$E$405,4,FALSE)</f>
        <v>0.66420000000000001</v>
      </c>
      <c r="H326" s="10">
        <f>VLOOKUP(A326,away!$A$2:$E$405,3,FALSE)</f>
        <v>1.3237000000000001</v>
      </c>
      <c r="I326" s="10">
        <f>VLOOKUP(C326,away!$B$2:$E$405,3,FALSE)</f>
        <v>1.0911999999999999</v>
      </c>
      <c r="J326" s="10">
        <f>VLOOKUP(B326,home!$B$2:$E$405,4,FALSE)</f>
        <v>0.71350000000000002</v>
      </c>
      <c r="K326" s="12">
        <f t="shared" si="504"/>
        <v>1.4022220573439999</v>
      </c>
      <c r="L326" s="12">
        <f t="shared" si="505"/>
        <v>1.03059469744</v>
      </c>
      <c r="M326" s="13">
        <f t="shared" si="506"/>
        <v>8.7789203332191923E-2</v>
      </c>
      <c r="N326" s="13">
        <f t="shared" si="507"/>
        <v>0.12309995730905689</v>
      </c>
      <c r="O326" s="13">
        <f t="shared" si="508"/>
        <v>9.0475087446638985E-2</v>
      </c>
      <c r="P326" s="13">
        <f t="shared" si="509"/>
        <v>0.12686616325780442</v>
      </c>
      <c r="Q326" s="13">
        <f t="shared" si="510"/>
        <v>8.6306737698432154E-2</v>
      </c>
      <c r="R326" s="13">
        <f t="shared" si="511"/>
        <v>4.6621572686463213E-2</v>
      </c>
      <c r="S326" s="13">
        <f t="shared" si="512"/>
        <v>4.5834290461814406E-2</v>
      </c>
      <c r="T326" s="13">
        <f t="shared" si="513"/>
        <v>8.8947266225349139E-2</v>
      </c>
      <c r="U326" s="13">
        <f t="shared" si="514"/>
        <v>6.5373797569025283E-2</v>
      </c>
      <c r="V326" s="13">
        <f t="shared" si="515"/>
        <v>7.3595744197116446E-3</v>
      </c>
      <c r="W326" s="13">
        <f t="shared" si="516"/>
        <v>4.0340403766048166E-2</v>
      </c>
      <c r="X326" s="13">
        <f t="shared" si="517"/>
        <v>4.1574606213877853E-2</v>
      </c>
      <c r="Y326" s="13">
        <f t="shared" si="518"/>
        <v>2.1423284356089291E-2</v>
      </c>
      <c r="Z326" s="13">
        <f t="shared" si="519"/>
        <v>1.6015981865660844E-2</v>
      </c>
      <c r="AA326" s="13">
        <f t="shared" si="520"/>
        <v>2.2457963042051145E-2</v>
      </c>
      <c r="AB326" s="13">
        <f t="shared" si="521"/>
        <v>1.5745525570290235E-2</v>
      </c>
      <c r="AC326" s="13">
        <f t="shared" si="522"/>
        <v>6.6471796530752955E-4</v>
      </c>
      <c r="AD326" s="13">
        <f t="shared" si="523"/>
        <v>1.4141550990728918E-2</v>
      </c>
      <c r="AE326" s="13">
        <f t="shared" si="524"/>
        <v>1.4574207464622603E-2</v>
      </c>
      <c r="AF326" s="13">
        <f t="shared" si="525"/>
        <v>7.5100504662152599E-3</v>
      </c>
      <c r="AG326" s="13">
        <f t="shared" si="526"/>
        <v>2.579939395996083E-3</v>
      </c>
      <c r="AH326" s="13">
        <f t="shared" si="527"/>
        <v>4.1264964962613145E-3</v>
      </c>
      <c r="AI326" s="13">
        <f t="shared" si="528"/>
        <v>5.786264406610348E-3</v>
      </c>
      <c r="AJ326" s="13">
        <f t="shared" si="529"/>
        <v>4.0568137902867608E-3</v>
      </c>
      <c r="AK326" s="13">
        <f t="shared" si="530"/>
        <v>1.8961845930924705E-3</v>
      </c>
      <c r="AL326" s="13">
        <f t="shared" si="531"/>
        <v>3.8423958621880878E-5</v>
      </c>
      <c r="AM326" s="13">
        <f t="shared" si="532"/>
        <v>3.965918944851001E-3</v>
      </c>
      <c r="AN326" s="13">
        <f t="shared" si="533"/>
        <v>4.0872550350402811E-3</v>
      </c>
      <c r="AO326" s="13">
        <f t="shared" si="534"/>
        <v>2.1061516830987274E-3</v>
      </c>
      <c r="AP326" s="13">
        <f t="shared" si="535"/>
        <v>7.2352958553529342E-4</v>
      </c>
      <c r="AQ326" s="13">
        <f t="shared" si="536"/>
        <v>1.864164385734085E-4</v>
      </c>
      <c r="AR326" s="13">
        <f t="shared" si="537"/>
        <v>8.505490816103304E-4</v>
      </c>
      <c r="AS326" s="13">
        <f t="shared" si="538"/>
        <v>1.1926586830876872E-3</v>
      </c>
      <c r="AT326" s="13">
        <f t="shared" si="539"/>
        <v>8.3618615615420116E-4</v>
      </c>
      <c r="AU326" s="13">
        <f t="shared" si="540"/>
        <v>3.9083955740170506E-4</v>
      </c>
      <c r="AV326" s="13">
        <f t="shared" si="541"/>
        <v>1.3701096206780923E-4</v>
      </c>
      <c r="AW326" s="13">
        <f t="shared" si="542"/>
        <v>1.5424258787929015E-6</v>
      </c>
      <c r="AX326" s="13">
        <f t="shared" si="543"/>
        <v>9.2684983701808536E-4</v>
      </c>
      <c r="AY326" s="13">
        <f t="shared" si="544"/>
        <v>9.5520652735396703E-4</v>
      </c>
      <c r="AZ326" s="13">
        <f t="shared" si="545"/>
        <v>4.9221539102553731E-4</v>
      </c>
      <c r="BA326" s="13">
        <f t="shared" si="546"/>
        <v>1.6909152399642501E-4</v>
      </c>
      <c r="BB326" s="13">
        <f t="shared" si="547"/>
        <v>4.3566207003191013E-5</v>
      </c>
      <c r="BC326" s="13">
        <f t="shared" si="548"/>
        <v>8.9798203850124155E-6</v>
      </c>
      <c r="BD326" s="13">
        <f t="shared" si="549"/>
        <v>1.4609522890334463E-4</v>
      </c>
      <c r="BE326" s="13">
        <f t="shared" si="550"/>
        <v>2.0485795244099052E-4</v>
      </c>
      <c r="BF326" s="13">
        <f t="shared" si="551"/>
        <v>1.436281697675425E-4</v>
      </c>
      <c r="BG326" s="13">
        <f t="shared" si="552"/>
        <v>6.7132862567998914E-5</v>
      </c>
      <c r="BH326" s="13">
        <f t="shared" si="553"/>
        <v>2.3533795166372847E-5</v>
      </c>
      <c r="BI326" s="13">
        <f t="shared" si="554"/>
        <v>6.5999213350607298E-6</v>
      </c>
      <c r="BJ326" s="14">
        <f t="shared" si="555"/>
        <v>0.45416318488029739</v>
      </c>
      <c r="BK326" s="14">
        <f t="shared" si="556"/>
        <v>0.26950757992280577</v>
      </c>
      <c r="BL326" s="14">
        <f t="shared" si="557"/>
        <v>0.26053879797122292</v>
      </c>
      <c r="BM326" s="14">
        <f t="shared" si="558"/>
        <v>0.43811315880792412</v>
      </c>
      <c r="BN326" s="14">
        <f t="shared" si="559"/>
        <v>0.56115872173058745</v>
      </c>
    </row>
    <row r="327" spans="1:66" x14ac:dyDescent="0.25">
      <c r="A327" t="s">
        <v>69</v>
      </c>
      <c r="B327" t="s">
        <v>260</v>
      </c>
      <c r="C327" t="s">
        <v>79</v>
      </c>
      <c r="D327" s="11">
        <v>44413</v>
      </c>
      <c r="E327" s="10">
        <f>VLOOKUP(A327,home!$A$2:$E$405,3,FALSE)</f>
        <v>1.3382000000000001</v>
      </c>
      <c r="F327" s="10">
        <f>VLOOKUP(B327,home!$B$2:$E$405,3,FALSE)</f>
        <v>1.1209</v>
      </c>
      <c r="G327" s="10">
        <f>VLOOKUP(C327,away!$B$2:$E$405,4,FALSE)</f>
        <v>1.6606000000000001</v>
      </c>
      <c r="H327" s="10">
        <f>VLOOKUP(A327,away!$A$2:$E$405,3,FALSE)</f>
        <v>1.3237000000000001</v>
      </c>
      <c r="I327" s="10">
        <f>VLOOKUP(C327,away!$B$2:$E$405,3,FALSE)</f>
        <v>0.7974</v>
      </c>
      <c r="J327" s="10">
        <f>VLOOKUP(B327,home!$B$2:$E$405,4,FALSE)</f>
        <v>0.83940000000000003</v>
      </c>
      <c r="K327" s="12">
        <f t="shared" si="504"/>
        <v>2.4908807038280001</v>
      </c>
      <c r="L327" s="12">
        <f t="shared" si="505"/>
        <v>0.88600212817200008</v>
      </c>
      <c r="M327" s="13">
        <f t="shared" si="506"/>
        <v>3.4153751958059378E-2</v>
      </c>
      <c r="N327" s="13">
        <f t="shared" si="507"/>
        <v>8.5072921715657876E-2</v>
      </c>
      <c r="O327" s="13">
        <f t="shared" si="508"/>
        <v>3.0260296919899229E-2</v>
      </c>
      <c r="P327" s="13">
        <f t="shared" si="509"/>
        <v>7.5374789689882857E-2</v>
      </c>
      <c r="Q327" s="13">
        <f t="shared" si="510"/>
        <v>0.10595324955990115</v>
      </c>
      <c r="R327" s="13">
        <f t="shared" si="511"/>
        <v>1.3405343735073664E-2</v>
      </c>
      <c r="S327" s="13">
        <f t="shared" si="512"/>
        <v>4.1586638327252796E-2</v>
      </c>
      <c r="T327" s="13">
        <f t="shared" si="513"/>
        <v>9.3874804596811467E-2</v>
      </c>
      <c r="U327" s="13">
        <f t="shared" si="514"/>
        <v>3.3391112037876557E-2</v>
      </c>
      <c r="V327" s="13">
        <f t="shared" si="515"/>
        <v>1.0197624103804833E-2</v>
      </c>
      <c r="W327" s="13">
        <f t="shared" si="516"/>
        <v>8.7972301612210091E-2</v>
      </c>
      <c r="X327" s="13">
        <f t="shared" si="517"/>
        <v>7.7943646448607226E-2</v>
      </c>
      <c r="Y327" s="13">
        <f t="shared" si="518"/>
        <v>3.4529118315475969E-2</v>
      </c>
      <c r="Z327" s="13">
        <f t="shared" si="519"/>
        <v>3.9590543593841518E-3</v>
      </c>
      <c r="AA327" s="13">
        <f t="shared" si="520"/>
        <v>9.861532109196108E-3</v>
      </c>
      <c r="AB327" s="13">
        <f t="shared" si="521"/>
        <v>1.2281950020488416E-2</v>
      </c>
      <c r="AC327" s="13">
        <f t="shared" si="522"/>
        <v>1.4065873588073499E-3</v>
      </c>
      <c r="AD327" s="13">
        <f t="shared" si="523"/>
        <v>5.4782127139297761E-2</v>
      </c>
      <c r="AE327" s="13">
        <f t="shared" si="524"/>
        <v>4.8537081231206904E-2</v>
      </c>
      <c r="AF327" s="13">
        <f t="shared" si="525"/>
        <v>2.1501978633053274E-2</v>
      </c>
      <c r="AG327" s="13">
        <f t="shared" si="526"/>
        <v>6.3502662762646919E-3</v>
      </c>
      <c r="AH327" s="13">
        <f t="shared" si="527"/>
        <v>8.7693264699074827E-4</v>
      </c>
      <c r="AI327" s="13">
        <f t="shared" si="528"/>
        <v>2.1843346089460663E-3</v>
      </c>
      <c r="AJ327" s="13">
        <f t="shared" si="529"/>
        <v>2.7204584640637191E-3</v>
      </c>
      <c r="AK327" s="13">
        <f t="shared" si="530"/>
        <v>2.2587791645672919E-3</v>
      </c>
      <c r="AL327" s="13">
        <f t="shared" si="531"/>
        <v>1.2416934629114269E-4</v>
      </c>
      <c r="AM327" s="13">
        <f t="shared" si="532"/>
        <v>2.7291148681185772E-2</v>
      </c>
      <c r="AN327" s="13">
        <f t="shared" si="533"/>
        <v>2.4180015811789069E-2</v>
      </c>
      <c r="AO327" s="13">
        <f t="shared" si="534"/>
        <v>1.0711772734238862E-2</v>
      </c>
      <c r="AP327" s="13">
        <f t="shared" si="535"/>
        <v>3.1635511463434787E-3</v>
      </c>
      <c r="AQ327" s="13">
        <f t="shared" si="536"/>
        <v>7.0072826206032317E-4</v>
      </c>
      <c r="AR327" s="13">
        <f t="shared" si="537"/>
        <v>1.5539283829946171E-4</v>
      </c>
      <c r="AS327" s="13">
        <f t="shared" si="538"/>
        <v>3.8706502243319378E-4</v>
      </c>
      <c r="AT327" s="13">
        <f t="shared" si="539"/>
        <v>4.8206639775279729E-4</v>
      </c>
      <c r="AU327" s="13">
        <f t="shared" si="540"/>
        <v>4.0025662937543874E-4</v>
      </c>
      <c r="AV327" s="13">
        <f t="shared" si="541"/>
        <v>2.4924787867262898E-4</v>
      </c>
      <c r="AW327" s="13">
        <f t="shared" si="542"/>
        <v>7.612014156614648E-6</v>
      </c>
      <c r="AX327" s="13">
        <f t="shared" si="543"/>
        <v>1.1329832605877778E-2</v>
      </c>
      <c r="AY327" s="13">
        <f t="shared" si="544"/>
        <v>1.0038255800640231E-2</v>
      </c>
      <c r="AZ327" s="13">
        <f t="shared" si="545"/>
        <v>4.4469580012510834E-3</v>
      </c>
      <c r="BA327" s="13">
        <f t="shared" si="546"/>
        <v>1.3133380843333214E-3</v>
      </c>
      <c r="BB327" s="13">
        <f t="shared" si="547"/>
        <v>2.9090508443216514E-4</v>
      </c>
      <c r="BC327" s="13">
        <f t="shared" si="548"/>
        <v>5.1548504780590748E-5</v>
      </c>
      <c r="BD327" s="13">
        <f t="shared" si="549"/>
        <v>2.2946397572668408E-5</v>
      </c>
      <c r="BE327" s="13">
        <f t="shared" si="550"/>
        <v>5.7156738936125396E-5</v>
      </c>
      <c r="BF327" s="13">
        <f t="shared" si="551"/>
        <v>7.1185309054864671E-5</v>
      </c>
      <c r="BG327" s="13">
        <f t="shared" si="552"/>
        <v>5.9104704240264989E-5</v>
      </c>
      <c r="BH327" s="13">
        <f t="shared" si="553"/>
        <v>3.680569182438427E-5</v>
      </c>
      <c r="BI327" s="13">
        <f t="shared" si="554"/>
        <v>1.8335717511279734E-5</v>
      </c>
      <c r="BJ327" s="14">
        <f t="shared" si="555"/>
        <v>0.7100355502454192</v>
      </c>
      <c r="BK327" s="14">
        <f t="shared" si="556"/>
        <v>0.17288181658473861</v>
      </c>
      <c r="BL327" s="14">
        <f t="shared" si="557"/>
        <v>0.10918030303277491</v>
      </c>
      <c r="BM327" s="14">
        <f t="shared" si="558"/>
        <v>0.64180572685735926</v>
      </c>
      <c r="BN327" s="14">
        <f t="shared" si="559"/>
        <v>0.34422035357847419</v>
      </c>
    </row>
    <row r="328" spans="1:66" x14ac:dyDescent="0.25">
      <c r="A328" t="s">
        <v>80</v>
      </c>
      <c r="B328" t="s">
        <v>97</v>
      </c>
      <c r="C328" t="s">
        <v>90</v>
      </c>
      <c r="D328" s="11">
        <v>44413</v>
      </c>
      <c r="E328" s="10">
        <f>VLOOKUP(A328,home!$A$2:$E$405,3,FALSE)</f>
        <v>1.2518</v>
      </c>
      <c r="F328" s="10">
        <f>VLOOKUP(B328,home!$B$2:$E$405,3,FALSE)</f>
        <v>1.042</v>
      </c>
      <c r="G328" s="10">
        <f>VLOOKUP(C328,away!$B$2:$E$405,4,FALSE)</f>
        <v>0.72940000000000005</v>
      </c>
      <c r="H328" s="10">
        <f>VLOOKUP(A328,away!$A$2:$E$405,3,FALSE)</f>
        <v>1.0562</v>
      </c>
      <c r="I328" s="10">
        <f>VLOOKUP(C328,away!$B$2:$E$405,3,FALSE)</f>
        <v>1.4819</v>
      </c>
      <c r="J328" s="10">
        <f>VLOOKUP(B328,home!$B$2:$E$405,4,FALSE)</f>
        <v>0.90559999999999996</v>
      </c>
      <c r="K328" s="12">
        <f t="shared" si="504"/>
        <v>0.95141156264000004</v>
      </c>
      <c r="L328" s="12">
        <f t="shared" si="505"/>
        <v>1.4174295255679998</v>
      </c>
      <c r="M328" s="13">
        <f t="shared" si="506"/>
        <v>9.3589124994209724E-2</v>
      </c>
      <c r="N328" s="13">
        <f t="shared" si="507"/>
        <v>8.9041775656851341E-2</v>
      </c>
      <c r="O328" s="13">
        <f t="shared" si="508"/>
        <v>0.13265598903886694</v>
      </c>
      <c r="P328" s="13">
        <f t="shared" si="509"/>
        <v>0.12621044182502308</v>
      </c>
      <c r="Q328" s="13">
        <f t="shared" si="510"/>
        <v>4.235768745896263E-2</v>
      </c>
      <c r="R328" s="13">
        <f t="shared" si="511"/>
        <v>9.4015257803557489E-2</v>
      </c>
      <c r="S328" s="13">
        <f t="shared" si="512"/>
        <v>4.2550551751213236E-2</v>
      </c>
      <c r="T328" s="13">
        <f t="shared" si="513"/>
        <v>6.0039036839115011E-2</v>
      </c>
      <c r="U328" s="13">
        <f t="shared" si="514"/>
        <v>8.9447203338885076E-2</v>
      </c>
      <c r="V328" s="13">
        <f t="shared" si="515"/>
        <v>6.3757691894121603E-3</v>
      </c>
      <c r="W328" s="13">
        <f t="shared" si="516"/>
        <v>1.3433197871716124E-2</v>
      </c>
      <c r="X328" s="13">
        <f t="shared" si="517"/>
        <v>1.9040611286167648E-2</v>
      </c>
      <c r="Y328" s="13">
        <f t="shared" si="518"/>
        <v>1.349436231093866E-2</v>
      </c>
      <c r="Z328" s="13">
        <f t="shared" si="519"/>
        <v>4.4420000754883227E-2</v>
      </c>
      <c r="AA328" s="13">
        <f t="shared" si="520"/>
        <v>4.2261702330673424E-2</v>
      </c>
      <c r="AB328" s="13">
        <f t="shared" si="521"/>
        <v>2.0104136127126266E-2</v>
      </c>
      <c r="AC328" s="13">
        <f t="shared" si="522"/>
        <v>5.3738124382765042E-4</v>
      </c>
      <c r="AD328" s="13">
        <f t="shared" si="523"/>
        <v>3.1951249445954393E-3</v>
      </c>
      <c r="AE328" s="13">
        <f t="shared" si="524"/>
        <v>4.5288644343483954E-3</v>
      </c>
      <c r="AF328" s="13">
        <f t="shared" si="525"/>
        <v>3.2096730832701179E-3</v>
      </c>
      <c r="AG328" s="13">
        <f t="shared" si="526"/>
        <v>1.5164951318826472E-3</v>
      </c>
      <c r="AH328" s="13">
        <f t="shared" si="527"/>
        <v>1.5740555148931076E-2</v>
      </c>
      <c r="AI328" s="13">
        <f t="shared" si="528"/>
        <v>1.4975746171065613E-2</v>
      </c>
      <c r="AJ328" s="13">
        <f t="shared" si="529"/>
        <v>7.1240490331567659E-3</v>
      </c>
      <c r="AK328" s="13">
        <f t="shared" si="530"/>
        <v>2.259300874319887E-3</v>
      </c>
      <c r="AL328" s="13">
        <f t="shared" si="531"/>
        <v>2.898760906939322E-5</v>
      </c>
      <c r="AM328" s="13">
        <f t="shared" si="532"/>
        <v>6.0797576327351836E-4</v>
      </c>
      <c r="AN328" s="13">
        <f t="shared" si="533"/>
        <v>8.6176279769362564E-4</v>
      </c>
      <c r="AO328" s="13">
        <f t="shared" si="534"/>
        <v>6.1074401674351411E-4</v>
      </c>
      <c r="AP328" s="13">
        <f t="shared" si="535"/>
        <v>2.8856220063208459E-4</v>
      </c>
      <c r="AQ328" s="13">
        <f t="shared" si="536"/>
        <v>1.0225414578469839E-4</v>
      </c>
      <c r="AR328" s="13">
        <f t="shared" si="537"/>
        <v>4.4622255233852624E-3</v>
      </c>
      <c r="AS328" s="13">
        <f t="shared" si="538"/>
        <v>4.2454129580560638E-3</v>
      </c>
      <c r="AT328" s="13">
        <f t="shared" si="539"/>
        <v>2.0195674882381122E-3</v>
      </c>
      <c r="AU328" s="13">
        <f t="shared" si="540"/>
        <v>6.4047995328052082E-4</v>
      </c>
      <c r="AV328" s="13">
        <f t="shared" si="541"/>
        <v>1.5234000829755361E-4</v>
      </c>
      <c r="AW328" s="13">
        <f t="shared" si="542"/>
        <v>1.0858749015757007E-6</v>
      </c>
      <c r="AX328" s="13">
        <f t="shared" si="543"/>
        <v>9.6405861830550755E-5</v>
      </c>
      <c r="AY328" s="13">
        <f t="shared" si="544"/>
        <v>1.3664851499645172E-4</v>
      </c>
      <c r="AZ328" s="13">
        <f t="shared" si="545"/>
        <v>9.6844819890496149E-5</v>
      </c>
      <c r="BA328" s="13">
        <f t="shared" si="546"/>
        <v>4.5756902370368112E-5</v>
      </c>
      <c r="BB328" s="13">
        <f t="shared" si="547"/>
        <v>1.6214296104573035E-5</v>
      </c>
      <c r="BC328" s="13">
        <f t="shared" si="548"/>
        <v>4.5965244069848052E-6</v>
      </c>
      <c r="BD328" s="13">
        <f t="shared" si="549"/>
        <v>1.0541483677648986E-3</v>
      </c>
      <c r="BE328" s="13">
        <f t="shared" si="550"/>
        <v>1.0029289458296075E-3</v>
      </c>
      <c r="BF328" s="13">
        <f t="shared" si="551"/>
        <v>4.7709909778431741E-4</v>
      </c>
      <c r="BG328" s="13">
        <f t="shared" si="552"/>
        <v>1.5130586605237054E-4</v>
      </c>
      <c r="BH328" s="13">
        <f t="shared" si="553"/>
        <v>3.5988537614371093E-5</v>
      </c>
      <c r="BI328" s="13">
        <f t="shared" si="554"/>
        <v>6.8479821617634472E-6</v>
      </c>
      <c r="BJ328" s="14">
        <f t="shared" si="555"/>
        <v>0.25272459486157484</v>
      </c>
      <c r="BK328" s="14">
        <f t="shared" si="556"/>
        <v>0.26942890512775169</v>
      </c>
      <c r="BL328" s="14">
        <f t="shared" si="557"/>
        <v>0.43283228459504752</v>
      </c>
      <c r="BM328" s="14">
        <f t="shared" si="558"/>
        <v>0.42139994592169117</v>
      </c>
      <c r="BN328" s="14">
        <f t="shared" si="559"/>
        <v>0.57787027677747116</v>
      </c>
    </row>
    <row r="329" spans="1:66" x14ac:dyDescent="0.25">
      <c r="A329" t="s">
        <v>80</v>
      </c>
      <c r="B329" t="s">
        <v>83</v>
      </c>
      <c r="C329" t="s">
        <v>82</v>
      </c>
      <c r="D329" s="11">
        <v>44413</v>
      </c>
      <c r="E329" s="10">
        <f>VLOOKUP(A329,home!$A$2:$E$405,3,FALSE)</f>
        <v>1.2518</v>
      </c>
      <c r="F329" s="10">
        <f>VLOOKUP(B329,home!$B$2:$E$405,3,FALSE)</f>
        <v>1.2850999999999999</v>
      </c>
      <c r="G329" s="10">
        <f>VLOOKUP(C329,away!$B$2:$E$405,4,FALSE)</f>
        <v>0.83360000000000001</v>
      </c>
      <c r="H329" s="10">
        <f>VLOOKUP(A329,away!$A$2:$E$405,3,FALSE)</f>
        <v>1.0562</v>
      </c>
      <c r="I329" s="10">
        <f>VLOOKUP(C329,away!$B$2:$E$405,3,FALSE)</f>
        <v>0.78210000000000002</v>
      </c>
      <c r="J329" s="10">
        <f>VLOOKUP(B329,home!$B$2:$E$405,4,FALSE)</f>
        <v>1.1526000000000001</v>
      </c>
      <c r="K329" s="12">
        <f t="shared" si="504"/>
        <v>1.3410024668479998</v>
      </c>
      <c r="L329" s="12">
        <f t="shared" si="505"/>
        <v>0.9521098634520001</v>
      </c>
      <c r="M329" s="13">
        <f t="shared" si="506"/>
        <v>0.10095177713169837</v>
      </c>
      <c r="N329" s="13">
        <f t="shared" si="507"/>
        <v>0.13537658216629703</v>
      </c>
      <c r="O329" s="13">
        <f t="shared" si="508"/>
        <v>9.6117182740098089E-2</v>
      </c>
      <c r="P329" s="13">
        <f t="shared" si="509"/>
        <v>0.12889337916095153</v>
      </c>
      <c r="Q329" s="13">
        <f t="shared" si="510"/>
        <v>9.0770165319227644E-2</v>
      </c>
      <c r="R329" s="13">
        <f t="shared" si="511"/>
        <v>4.5757058867032865E-2</v>
      </c>
      <c r="S329" s="13">
        <f t="shared" si="512"/>
        <v>4.1142176154698562E-2</v>
      </c>
      <c r="T329" s="13">
        <f t="shared" si="513"/>
        <v>8.6423169707605316E-2</v>
      </c>
      <c r="U329" s="13">
        <f t="shared" si="514"/>
        <v>6.1360328816400217E-2</v>
      </c>
      <c r="V329" s="13">
        <f t="shared" si="515"/>
        <v>5.83661962317817E-3</v>
      </c>
      <c r="W329" s="13">
        <f t="shared" si="516"/>
        <v>4.0574338536428341E-2</v>
      </c>
      <c r="X329" s="13">
        <f t="shared" si="517"/>
        <v>3.8631227923574013E-2</v>
      </c>
      <c r="Y329" s="13">
        <f t="shared" si="518"/>
        <v>1.8390586571648573E-2</v>
      </c>
      <c r="Z329" s="13">
        <f t="shared" si="519"/>
        <v>1.452191568995193E-2</v>
      </c>
      <c r="AA329" s="13">
        <f t="shared" si="520"/>
        <v>1.9473924763584213E-2</v>
      </c>
      <c r="AB329" s="13">
        <f t="shared" si="521"/>
        <v>1.3057290573589396E-2</v>
      </c>
      <c r="AC329" s="13">
        <f t="shared" si="522"/>
        <v>4.6575556139487638E-4</v>
      </c>
      <c r="AD329" s="13">
        <f t="shared" si="523"/>
        <v>1.3602572017019067E-2</v>
      </c>
      <c r="AE329" s="13">
        <f t="shared" si="524"/>
        <v>1.2951142985720022E-2</v>
      </c>
      <c r="AF329" s="13">
        <f t="shared" si="525"/>
        <v>6.1654554898406093E-3</v>
      </c>
      <c r="AG329" s="13">
        <f t="shared" si="526"/>
        <v>1.9567303281838424E-3</v>
      </c>
      <c r="AH329" s="13">
        <f t="shared" si="527"/>
        <v>3.4566147911553971E-3</v>
      </c>
      <c r="AI329" s="13">
        <f t="shared" si="528"/>
        <v>4.6353289618826718E-3</v>
      </c>
      <c r="AJ329" s="13">
        <f t="shared" si="529"/>
        <v>3.1079937862683212E-3</v>
      </c>
      <c r="AK329" s="13">
        <f t="shared" si="530"/>
        <v>1.3892757781113578E-3</v>
      </c>
      <c r="AL329" s="13">
        <f t="shared" si="531"/>
        <v>2.3786726643900408E-5</v>
      </c>
      <c r="AM329" s="13">
        <f t="shared" si="532"/>
        <v>3.6482165260600277E-3</v>
      </c>
      <c r="AN329" s="13">
        <f t="shared" si="533"/>
        <v>3.4735029384703434E-3</v>
      </c>
      <c r="AO329" s="13">
        <f t="shared" si="534"/>
        <v>1.6535782042235597E-3</v>
      </c>
      <c r="AP329" s="13">
        <f t="shared" si="535"/>
        <v>5.2479603941016568E-4</v>
      </c>
      <c r="AQ329" s="13">
        <f t="shared" si="536"/>
        <v>1.2491587135574081E-4</v>
      </c>
      <c r="AR329" s="13">
        <f t="shared" si="537"/>
        <v>6.5821540736262603E-4</v>
      </c>
      <c r="AS329" s="13">
        <f t="shared" si="538"/>
        <v>8.8266848499064267E-4</v>
      </c>
      <c r="AT329" s="13">
        <f t="shared" si="539"/>
        <v>5.9183030789071943E-4</v>
      </c>
      <c r="AU329" s="13">
        <f t="shared" si="540"/>
        <v>2.6454863427895529E-4</v>
      </c>
      <c r="AV329" s="13">
        <f t="shared" si="541"/>
        <v>8.8690092792337094E-5</v>
      </c>
      <c r="AW329" s="13">
        <f t="shared" si="542"/>
        <v>8.4362379726180834E-7</v>
      </c>
      <c r="AX329" s="13">
        <f t="shared" si="543"/>
        <v>8.1537789350702287E-4</v>
      </c>
      <c r="AY329" s="13">
        <f t="shared" si="544"/>
        <v>7.7632933484875102E-4</v>
      </c>
      <c r="AZ329" s="13">
        <f t="shared" si="545"/>
        <v>3.6957540849831316E-4</v>
      </c>
      <c r="BA329" s="13">
        <f t="shared" si="546"/>
        <v>1.1729213057351538E-4</v>
      </c>
      <c r="BB329" s="13">
        <f t="shared" si="547"/>
        <v>2.7918748606085971E-5</v>
      </c>
      <c r="BC329" s="13">
        <f t="shared" si="548"/>
        <v>5.3163431846182478E-6</v>
      </c>
      <c r="BD329" s="13">
        <f t="shared" si="549"/>
        <v>1.0444889693767206E-4</v>
      </c>
      <c r="BE329" s="13">
        <f t="shared" si="550"/>
        <v>1.4006622845297073E-4</v>
      </c>
      <c r="BF329" s="13">
        <f t="shared" si="551"/>
        <v>9.3914578938764654E-5</v>
      </c>
      <c r="BG329" s="13">
        <f t="shared" si="552"/>
        <v>4.1979894009958198E-5</v>
      </c>
      <c r="BH329" s="13">
        <f t="shared" si="553"/>
        <v>1.4073785356342879E-5</v>
      </c>
      <c r="BI329" s="13">
        <f t="shared" si="554"/>
        <v>3.7745961761490108E-6</v>
      </c>
      <c r="BJ329" s="14">
        <f t="shared" si="555"/>
        <v>0.45637879048428254</v>
      </c>
      <c r="BK329" s="14">
        <f t="shared" si="556"/>
        <v>0.27808982369341412</v>
      </c>
      <c r="BL329" s="14">
        <f t="shared" si="557"/>
        <v>0.25123920998530963</v>
      </c>
      <c r="BM329" s="14">
        <f t="shared" si="558"/>
        <v>0.40158810875660128</v>
      </c>
      <c r="BN329" s="14">
        <f t="shared" si="559"/>
        <v>0.59786614538530558</v>
      </c>
    </row>
    <row r="330" spans="1:66" x14ac:dyDescent="0.25">
      <c r="A330" t="s">
        <v>80</v>
      </c>
      <c r="B330" t="s">
        <v>85</v>
      </c>
      <c r="C330" t="s">
        <v>84</v>
      </c>
      <c r="D330" s="11">
        <v>44413</v>
      </c>
      <c r="E330" s="10">
        <f>VLOOKUP(A330,home!$A$2:$E$405,3,FALSE)</f>
        <v>1.2518</v>
      </c>
      <c r="F330" s="10">
        <f>VLOOKUP(B330,home!$B$2:$E$405,3,FALSE)</f>
        <v>1.3893</v>
      </c>
      <c r="G330" s="10">
        <f>VLOOKUP(C330,away!$B$2:$E$405,4,FALSE)</f>
        <v>0.83360000000000001</v>
      </c>
      <c r="H330" s="10">
        <f>VLOOKUP(A330,away!$A$2:$E$405,3,FALSE)</f>
        <v>1.0562</v>
      </c>
      <c r="I330" s="10">
        <f>VLOOKUP(C330,away!$B$2:$E$405,3,FALSE)</f>
        <v>0.86450000000000005</v>
      </c>
      <c r="J330" s="10">
        <f>VLOOKUP(B330,home!$B$2:$E$405,4,FALSE)</f>
        <v>0.98799999999999999</v>
      </c>
      <c r="K330" s="12">
        <f t="shared" si="504"/>
        <v>1.4497352168640001</v>
      </c>
      <c r="L330" s="12">
        <f t="shared" si="505"/>
        <v>0.90212788120000009</v>
      </c>
      <c r="M330" s="13">
        <f t="shared" si="506"/>
        <v>9.5191645530904936E-2</v>
      </c>
      <c r="N330" s="13">
        <f t="shared" si="507"/>
        <v>0.13800268087738748</v>
      </c>
      <c r="O330" s="13">
        <f t="shared" si="508"/>
        <v>8.587503749073673E-2</v>
      </c>
      <c r="P330" s="13">
        <f t="shared" si="509"/>
        <v>0.12449606609983735</v>
      </c>
      <c r="Q330" s="13">
        <f t="shared" si="510"/>
        <v>0.10003367324479638</v>
      </c>
      <c r="R330" s="13">
        <f t="shared" si="511"/>
        <v>3.8735132809744444E-2</v>
      </c>
      <c r="S330" s="13">
        <f t="shared" si="512"/>
        <v>4.0705437929694874E-2</v>
      </c>
      <c r="T330" s="13">
        <f t="shared" si="513"/>
        <v>9.0243165692981298E-2</v>
      </c>
      <c r="U330" s="13">
        <f t="shared" si="514"/>
        <v>5.6155686164190706E-2</v>
      </c>
      <c r="V330" s="13">
        <f t="shared" si="515"/>
        <v>5.9151629943230326E-3</v>
      </c>
      <c r="W330" s="13">
        <f t="shared" si="516"/>
        <v>4.8340779658415788E-2</v>
      </c>
      <c r="X330" s="13">
        <f t="shared" si="517"/>
        <v>4.3609565128802701E-2</v>
      </c>
      <c r="Y330" s="13">
        <f t="shared" si="518"/>
        <v>1.9670702294850091E-2</v>
      </c>
      <c r="Z330" s="13">
        <f t="shared" si="519"/>
        <v>1.1648014429885124E-2</v>
      </c>
      <c r="AA330" s="13">
        <f t="shared" si="520"/>
        <v>1.688653672554451E-2</v>
      </c>
      <c r="AB330" s="13">
        <f t="shared" si="521"/>
        <v>1.2240503490944589E-2</v>
      </c>
      <c r="AC330" s="13">
        <f t="shared" si="522"/>
        <v>4.8350784818444742E-4</v>
      </c>
      <c r="AD330" s="13">
        <f t="shared" si="523"/>
        <v>1.7520332670367074E-2</v>
      </c>
      <c r="AE330" s="13">
        <f t="shared" si="524"/>
        <v>1.5805580589837387E-2</v>
      </c>
      <c r="AF330" s="13">
        <f t="shared" si="525"/>
        <v>7.1293274643229243E-3</v>
      </c>
      <c r="AG330" s="13">
        <f t="shared" si="526"/>
        <v>2.1438550265902036E-3</v>
      </c>
      <c r="AH330" s="13">
        <f t="shared" si="527"/>
        <v>2.6269996444548225E-3</v>
      </c>
      <c r="AI330" s="13">
        <f t="shared" si="528"/>
        <v>3.8084538992553632E-3</v>
      </c>
      <c r="AJ330" s="13">
        <f t="shared" si="529"/>
        <v>2.7606248697767607E-3</v>
      </c>
      <c r="AK330" s="13">
        <f t="shared" si="530"/>
        <v>1.3340583647553209E-3</v>
      </c>
      <c r="AL330" s="13">
        <f t="shared" si="531"/>
        <v>2.5294163029388209E-5</v>
      </c>
      <c r="AM330" s="13">
        <f t="shared" si="532"/>
        <v>5.0799686566808042E-3</v>
      </c>
      <c r="AN330" s="13">
        <f t="shared" si="533"/>
        <v>4.5827813608138651E-3</v>
      </c>
      <c r="AO330" s="13">
        <f t="shared" si="534"/>
        <v>2.0671274195169322E-3</v>
      </c>
      <c r="AP330" s="13">
        <f t="shared" si="535"/>
        <v>6.2160442637974476E-4</v>
      </c>
      <c r="AQ330" s="13">
        <f t="shared" si="536"/>
        <v>1.4019167102862509E-4</v>
      </c>
      <c r="AR330" s="13">
        <f t="shared" si="537"/>
        <v>4.7397792463303669E-4</v>
      </c>
      <c r="AS330" s="13">
        <f t="shared" si="538"/>
        <v>6.8714248935662409E-4</v>
      </c>
      <c r="AT330" s="13">
        <f t="shared" si="539"/>
        <v>4.9808733291194728E-4</v>
      </c>
      <c r="AU330" s="13">
        <f t="shared" si="540"/>
        <v>2.4069824919877101E-4</v>
      </c>
      <c r="AV330" s="13">
        <f t="shared" si="541"/>
        <v>8.7237182125241407E-5</v>
      </c>
      <c r="AW330" s="13">
        <f t="shared" si="542"/>
        <v>9.1891344703272911E-7</v>
      </c>
      <c r="AX330" s="13">
        <f t="shared" si="543"/>
        <v>1.2274349103592449E-3</v>
      </c>
      <c r="AY330" s="13">
        <f t="shared" si="544"/>
        <v>1.1073032549932975E-3</v>
      </c>
      <c r="AZ330" s="13">
        <f t="shared" si="545"/>
        <v>4.9946456963648341E-4</v>
      </c>
      <c r="BA330" s="13">
        <f t="shared" si="546"/>
        <v>1.5019363798021029E-4</v>
      </c>
      <c r="BB330" s="13">
        <f t="shared" si="547"/>
        <v>3.3873467100201731E-5</v>
      </c>
      <c r="BC330" s="13">
        <f t="shared" si="548"/>
        <v>6.1116398208005818E-6</v>
      </c>
      <c r="BD330" s="13">
        <f t="shared" si="549"/>
        <v>7.1264783480795758E-5</v>
      </c>
      <c r="BE330" s="13">
        <f t="shared" si="550"/>
        <v>1.0331506633429745E-4</v>
      </c>
      <c r="BF330" s="13">
        <f t="shared" si="551"/>
        <v>7.4889745048735645E-5</v>
      </c>
      <c r="BG330" s="13">
        <f t="shared" si="552"/>
        <v>3.619010025970614E-5</v>
      </c>
      <c r="BH330" s="13">
        <f t="shared" si="553"/>
        <v>1.3116515712083753E-5</v>
      </c>
      <c r="BI330" s="13">
        <f t="shared" si="554"/>
        <v>3.8030949500715588E-6</v>
      </c>
      <c r="BJ330" s="14">
        <f t="shared" si="555"/>
        <v>0.49801571766266156</v>
      </c>
      <c r="BK330" s="14">
        <f t="shared" si="556"/>
        <v>0.26792441782096738</v>
      </c>
      <c r="BL330" s="14">
        <f t="shared" si="557"/>
        <v>0.22271275594341455</v>
      </c>
      <c r="BM330" s="14">
        <f t="shared" si="558"/>
        <v>0.41686028546197496</v>
      </c>
      <c r="BN330" s="14">
        <f t="shared" si="559"/>
        <v>0.58233423605340739</v>
      </c>
    </row>
    <row r="331" spans="1:66" x14ac:dyDescent="0.25">
      <c r="A331" t="s">
        <v>80</v>
      </c>
      <c r="B331" t="s">
        <v>87</v>
      </c>
      <c r="C331" t="s">
        <v>359</v>
      </c>
      <c r="D331" s="11">
        <v>44413</v>
      </c>
      <c r="E331" s="10">
        <f>VLOOKUP(A331,home!$A$2:$E$405,3,FALSE)</f>
        <v>1.2518</v>
      </c>
      <c r="F331" s="10">
        <f>VLOOKUP(B331,home!$B$2:$E$405,3,FALSE)</f>
        <v>0.62519999999999998</v>
      </c>
      <c r="G331" s="10">
        <f>VLOOKUP(C331,away!$B$2:$E$405,4,FALSE)</f>
        <v>0.7641</v>
      </c>
      <c r="H331" s="10">
        <f>VLOOKUP(A331,away!$A$2:$E$405,3,FALSE)</f>
        <v>1.0562</v>
      </c>
      <c r="I331" s="10">
        <f>VLOOKUP(C331,away!$B$2:$E$405,3,FALSE)</f>
        <v>1.6466000000000001</v>
      </c>
      <c r="J331" s="10">
        <f>VLOOKUP(B331,home!$B$2:$E$405,4,FALSE)</f>
        <v>1.2349000000000001</v>
      </c>
      <c r="K331" s="12">
        <f t="shared" si="504"/>
        <v>0.59800403757599996</v>
      </c>
      <c r="L331" s="12">
        <f t="shared" si="505"/>
        <v>2.147662652308</v>
      </c>
      <c r="M331" s="13">
        <f t="shared" si="506"/>
        <v>6.420548152742131E-2</v>
      </c>
      <c r="N331" s="13">
        <f t="shared" si="507"/>
        <v>3.8395137187909226E-2</v>
      </c>
      <c r="O331" s="13">
        <f t="shared" si="508"/>
        <v>0.13789171474989395</v>
      </c>
      <c r="P331" s="13">
        <f t="shared" si="509"/>
        <v>8.2459802168714652E-2</v>
      </c>
      <c r="Q331" s="13">
        <f t="shared" si="510"/>
        <v>1.1480223530827071E-2</v>
      </c>
      <c r="R331" s="13">
        <f t="shared" si="511"/>
        <v>0.14807244291552776</v>
      </c>
      <c r="S331" s="13">
        <f t="shared" si="512"/>
        <v>2.6476006455926713E-2</v>
      </c>
      <c r="T331" s="13">
        <f t="shared" si="513"/>
        <v>2.4655647317304779E-2</v>
      </c>
      <c r="U331" s="13">
        <f t="shared" si="514"/>
        <v>8.8547918717227364E-2</v>
      </c>
      <c r="V331" s="13">
        <f t="shared" si="515"/>
        <v>3.778158296761122E-3</v>
      </c>
      <c r="W331" s="13">
        <f t="shared" si="516"/>
        <v>2.2884066745698637E-3</v>
      </c>
      <c r="X331" s="13">
        <f t="shared" si="517"/>
        <v>4.9147255482660437E-3</v>
      </c>
      <c r="Y331" s="13">
        <f t="shared" si="518"/>
        <v>5.277586253177472E-3</v>
      </c>
      <c r="Z331" s="13">
        <f t="shared" si="519"/>
        <v>0.10600321849522906</v>
      </c>
      <c r="AA331" s="13">
        <f t="shared" si="520"/>
        <v>6.3390352656197899E-2</v>
      </c>
      <c r="AB331" s="13">
        <f t="shared" si="521"/>
        <v>1.8953843415886427E-2</v>
      </c>
      <c r="AC331" s="13">
        <f t="shared" si="522"/>
        <v>3.0327062649233535E-4</v>
      </c>
      <c r="AD331" s="13">
        <f t="shared" si="523"/>
        <v>3.4211910775216136E-4</v>
      </c>
      <c r="AE331" s="13">
        <f t="shared" si="524"/>
        <v>7.3475643036025333E-4</v>
      </c>
      <c r="AF331" s="13">
        <f t="shared" si="525"/>
        <v>7.8900447201393027E-4</v>
      </c>
      <c r="AG331" s="13">
        <f t="shared" si="526"/>
        <v>5.6483847901610338E-4</v>
      </c>
      <c r="AH331" s="13">
        <f t="shared" si="527"/>
        <v>5.6914788346662033E-2</v>
      </c>
      <c r="AI331" s="13">
        <f t="shared" si="528"/>
        <v>3.4035273229087365E-2</v>
      </c>
      <c r="AJ331" s="13">
        <f t="shared" si="529"/>
        <v>1.0176615405498293E-2</v>
      </c>
      <c r="AK331" s="13">
        <f t="shared" si="530"/>
        <v>2.0285523671153671E-3</v>
      </c>
      <c r="AL331" s="13">
        <f t="shared" si="531"/>
        <v>1.5579751304230747E-5</v>
      </c>
      <c r="AM331" s="13">
        <f t="shared" si="532"/>
        <v>4.0917721553538234E-5</v>
      </c>
      <c r="AN331" s="13">
        <f t="shared" si="533"/>
        <v>8.7877462398072142E-5</v>
      </c>
      <c r="AO331" s="13">
        <f t="shared" si="534"/>
        <v>9.4365571985970112E-5</v>
      </c>
      <c r="AP331" s="13">
        <f t="shared" si="535"/>
        <v>6.7555138205983346E-5</v>
      </c>
      <c r="AQ331" s="13">
        <f t="shared" si="536"/>
        <v>3.6271411824123928E-5</v>
      </c>
      <c r="AR331" s="13">
        <f t="shared" si="537"/>
        <v>2.4446753059228124E-2</v>
      </c>
      <c r="AS331" s="13">
        <f t="shared" si="538"/>
        <v>1.4619257035041848E-2</v>
      </c>
      <c r="AT331" s="13">
        <f t="shared" si="539"/>
        <v>4.3711873666581833E-3</v>
      </c>
      <c r="AU331" s="13">
        <f t="shared" si="540"/>
        <v>8.7132923142093212E-4</v>
      </c>
      <c r="AV331" s="13">
        <f t="shared" si="541"/>
        <v>1.3026459961192755E-4</v>
      </c>
      <c r="AW331" s="13">
        <f t="shared" si="542"/>
        <v>5.5581236118011424E-7</v>
      </c>
      <c r="AX331" s="13">
        <f t="shared" si="543"/>
        <v>4.0781604495710613E-6</v>
      </c>
      <c r="AY331" s="13">
        <f t="shared" si="544"/>
        <v>8.7585128876633716E-6</v>
      </c>
      <c r="AZ331" s="13">
        <f t="shared" si="545"/>
        <v>9.405165509296461E-6</v>
      </c>
      <c r="BA331" s="13">
        <f t="shared" si="546"/>
        <v>6.7330409010304515E-6</v>
      </c>
      <c r="BB331" s="13">
        <f t="shared" si="547"/>
        <v>3.6150751199013269E-6</v>
      </c>
      <c r="BC331" s="13">
        <f t="shared" si="548"/>
        <v>1.5527923640599888E-6</v>
      </c>
      <c r="BD331" s="13">
        <f t="shared" si="549"/>
        <v>8.7505630859167662E-3</v>
      </c>
      <c r="BE331" s="13">
        <f t="shared" si="550"/>
        <v>5.2328720564417276E-3</v>
      </c>
      <c r="BF331" s="13">
        <f t="shared" si="551"/>
        <v>1.5646393089353893E-3</v>
      </c>
      <c r="BG331" s="13">
        <f t="shared" si="552"/>
        <v>3.1188687469782842E-4</v>
      </c>
      <c r="BH331" s="13">
        <f t="shared" si="553"/>
        <v>4.6627402584065334E-5</v>
      </c>
      <c r="BI331" s="13">
        <f t="shared" si="554"/>
        <v>5.5766750013905387E-6</v>
      </c>
      <c r="BJ331" s="14">
        <f t="shared" si="555"/>
        <v>8.9803575054396095E-2</v>
      </c>
      <c r="BK331" s="14">
        <f t="shared" si="556"/>
        <v>0.17724705733950802</v>
      </c>
      <c r="BL331" s="14">
        <f t="shared" si="557"/>
        <v>0.62036245849863492</v>
      </c>
      <c r="BM331" s="14">
        <f t="shared" si="558"/>
        <v>0.51090330460694733</v>
      </c>
      <c r="BN331" s="14">
        <f t="shared" si="559"/>
        <v>0.48250480208029389</v>
      </c>
    </row>
    <row r="332" spans="1:66" x14ac:dyDescent="0.25">
      <c r="A332" t="s">
        <v>80</v>
      </c>
      <c r="B332" t="s">
        <v>89</v>
      </c>
      <c r="C332" t="s">
        <v>92</v>
      </c>
      <c r="D332" s="11">
        <v>44413</v>
      </c>
      <c r="E332" s="10">
        <f>VLOOKUP(A332,home!$A$2:$E$405,3,FALSE)</f>
        <v>1.2518</v>
      </c>
      <c r="F332" s="10">
        <f>VLOOKUP(B332,home!$B$2:$E$405,3,FALSE)</f>
        <v>1.2850999999999999</v>
      </c>
      <c r="G332" s="10">
        <f>VLOOKUP(C332,away!$B$2:$E$405,4,FALSE)</f>
        <v>0.86829999999999996</v>
      </c>
      <c r="H332" s="10">
        <f>VLOOKUP(A332,away!$A$2:$E$405,3,FALSE)</f>
        <v>1.0562</v>
      </c>
      <c r="I332" s="10">
        <f>VLOOKUP(C332,away!$B$2:$E$405,3,FALSE)</f>
        <v>0.74099999999999999</v>
      </c>
      <c r="J332" s="10">
        <f>VLOOKUP(B332,home!$B$2:$E$405,4,FALSE)</f>
        <v>1.0703</v>
      </c>
      <c r="K332" s="12">
        <f t="shared" si="504"/>
        <v>1.3968239466939998</v>
      </c>
      <c r="L332" s="12">
        <f t="shared" si="505"/>
        <v>0.83766408726000008</v>
      </c>
      <c r="M332" s="13">
        <f t="shared" si="506"/>
        <v>0.10704692021499421</v>
      </c>
      <c r="N332" s="13">
        <f t="shared" si="507"/>
        <v>0.14952570157614592</v>
      </c>
      <c r="O332" s="13">
        <f t="shared" si="508"/>
        <v>8.9669360715887172E-2</v>
      </c>
      <c r="P332" s="13">
        <f t="shared" si="509"/>
        <v>0.12525231033269341</v>
      </c>
      <c r="Q332" s="13">
        <f t="shared" si="510"/>
        <v>0.10443054030389071</v>
      </c>
      <c r="R332" s="13">
        <f t="shared" si="511"/>
        <v>3.7556401599630675E-2</v>
      </c>
      <c r="S332" s="13">
        <f t="shared" si="512"/>
        <v>3.6638469402410431E-2</v>
      </c>
      <c r="T332" s="13">
        <f t="shared" si="513"/>
        <v>8.7477713225727241E-2</v>
      </c>
      <c r="U332" s="13">
        <f t="shared" si="514"/>
        <v>5.2459681106020964E-2</v>
      </c>
      <c r="V332" s="13">
        <f t="shared" si="515"/>
        <v>4.7632829609139827E-3</v>
      </c>
      <c r="W332" s="13">
        <f t="shared" si="516"/>
        <v>4.8623693154222478E-2</v>
      </c>
      <c r="X332" s="13">
        <f t="shared" si="517"/>
        <v>4.0730321545242081E-2</v>
      </c>
      <c r="Y332" s="13">
        <f t="shared" si="518"/>
        <v>1.7059163810500766E-2</v>
      </c>
      <c r="Z332" s="13">
        <f t="shared" si="519"/>
        <v>1.0486549622241544E-2</v>
      </c>
      <c r="AA332" s="13">
        <f t="shared" si="520"/>
        <v>1.4647863630541906E-2</v>
      </c>
      <c r="AB332" s="13">
        <f t="shared" si="521"/>
        <v>1.0230243343524525E-2</v>
      </c>
      <c r="AC332" s="13">
        <f t="shared" si="522"/>
        <v>3.4833568449738316E-4</v>
      </c>
      <c r="AD332" s="13">
        <f t="shared" si="523"/>
        <v>1.697968474362975E-2</v>
      </c>
      <c r="AE332" s="13">
        <f t="shared" si="524"/>
        <v>1.4223272122735163E-2</v>
      </c>
      <c r="AF332" s="13">
        <f t="shared" si="525"/>
        <v>5.9571621302707779E-3</v>
      </c>
      <c r="AG332" s="13">
        <f t="shared" si="526"/>
        <v>1.663366926171036E-3</v>
      </c>
      <c r="AH332" s="13">
        <f t="shared" si="527"/>
        <v>2.196051504455415E-3</v>
      </c>
      <c r="AI332" s="13">
        <f t="shared" si="528"/>
        <v>3.0674973295967086E-3</v>
      </c>
      <c r="AJ332" s="13">
        <f t="shared" si="529"/>
        <v>2.14237686320029E-3</v>
      </c>
      <c r="AK332" s="13">
        <f t="shared" si="530"/>
        <v>9.9750776845378033E-4</v>
      </c>
      <c r="AL332" s="13">
        <f t="shared" si="531"/>
        <v>1.6303075013084279E-5</v>
      </c>
      <c r="AM332" s="13">
        <f t="shared" si="532"/>
        <v>4.743526051443364E-3</v>
      </c>
      <c r="AN332" s="13">
        <f t="shared" si="533"/>
        <v>3.9734814202763372E-3</v>
      </c>
      <c r="AO332" s="13">
        <f t="shared" si="534"/>
        <v>1.6642213435801737E-3</v>
      </c>
      <c r="AP332" s="13">
        <f t="shared" si="535"/>
        <v>4.6468615092289903E-4</v>
      </c>
      <c r="AQ332" s="13">
        <f t="shared" si="536"/>
        <v>9.7312725118798196E-5</v>
      </c>
      <c r="AR332" s="13">
        <f t="shared" si="537"/>
        <v>3.6791069581111911E-4</v>
      </c>
      <c r="AS332" s="13">
        <f t="shared" si="538"/>
        <v>5.1390647015382305E-4</v>
      </c>
      <c r="AT332" s="13">
        <f t="shared" si="539"/>
        <v>3.5891843193592269E-4</v>
      </c>
      <c r="AU332" s="13">
        <f t="shared" si="540"/>
        <v>1.6711528687931912E-4</v>
      </c>
      <c r="AV332" s="13">
        <f t="shared" si="541"/>
        <v>5.8357658642917581E-5</v>
      </c>
      <c r="AW332" s="13">
        <f t="shared" si="542"/>
        <v>5.2988130158637247E-7</v>
      </c>
      <c r="AX332" s="13">
        <f t="shared" si="543"/>
        <v>1.1043117967371549E-3</v>
      </c>
      <c r="AY332" s="13">
        <f t="shared" si="544"/>
        <v>9.2504233326427961E-4</v>
      </c>
      <c r="AZ332" s="13">
        <f t="shared" si="545"/>
        <v>3.8743737088534183E-4</v>
      </c>
      <c r="BA332" s="13">
        <f t="shared" si="546"/>
        <v>1.08180790551028E-4</v>
      </c>
      <c r="BB332" s="13">
        <f t="shared" si="547"/>
        <v>2.2654790793998024E-5</v>
      </c>
      <c r="BC332" s="13">
        <f t="shared" si="548"/>
        <v>3.7954209305041223E-6</v>
      </c>
      <c r="BD332" s="13">
        <f t="shared" si="549"/>
        <v>5.1364262866635426E-5</v>
      </c>
      <c r="BE332" s="13">
        <f t="shared" si="550"/>
        <v>7.174683237640176E-5</v>
      </c>
      <c r="BF332" s="13">
        <f t="shared" si="551"/>
        <v>5.0108846781399179E-5</v>
      </c>
      <c r="BG332" s="13">
        <f t="shared" si="552"/>
        <v>2.3331079041826311E-5</v>
      </c>
      <c r="BH332" s="13">
        <f t="shared" si="553"/>
        <v>8.1473524769583671E-6</v>
      </c>
      <c r="BI332" s="13">
        <f t="shared" si="554"/>
        <v>2.2760834083944256E-6</v>
      </c>
      <c r="BJ332" s="14">
        <f t="shared" si="555"/>
        <v>0.50016526973303987</v>
      </c>
      <c r="BK332" s="14">
        <f t="shared" si="556"/>
        <v>0.2749906640037868</v>
      </c>
      <c r="BL332" s="14">
        <f t="shared" si="557"/>
        <v>0.21464016686168613</v>
      </c>
      <c r="BM332" s="14">
        <f t="shared" si="558"/>
        <v>0.38587690302554939</v>
      </c>
      <c r="BN332" s="14">
        <f t="shared" si="559"/>
        <v>0.61348123474324212</v>
      </c>
    </row>
    <row r="333" spans="1:66" x14ac:dyDescent="0.25">
      <c r="A333" t="s">
        <v>80</v>
      </c>
      <c r="B333" t="s">
        <v>369</v>
      </c>
      <c r="C333" t="s">
        <v>94</v>
      </c>
      <c r="D333" s="11">
        <v>44413</v>
      </c>
      <c r="E333" s="10">
        <f>VLOOKUP(A333,home!$A$2:$E$405,3,FALSE)</f>
        <v>1.2518</v>
      </c>
      <c r="F333" s="10">
        <f>VLOOKUP(B333,home!$B$2:$E$405,3,FALSE)</f>
        <v>1.042</v>
      </c>
      <c r="G333" s="10">
        <f>VLOOKUP(C333,away!$B$2:$E$405,4,FALSE)</f>
        <v>0.97250000000000003</v>
      </c>
      <c r="H333" s="10">
        <f>VLOOKUP(A333,away!$A$2:$E$405,3,FALSE)</f>
        <v>1.0562</v>
      </c>
      <c r="I333" s="10">
        <f>VLOOKUP(C333,away!$B$2:$E$405,3,FALSE)</f>
        <v>0.94679999999999997</v>
      </c>
      <c r="J333" s="10">
        <f>VLOOKUP(B333,home!$B$2:$E$405,4,FALSE)</f>
        <v>0.90559999999999996</v>
      </c>
      <c r="K333" s="12">
        <f t="shared" si="504"/>
        <v>1.268505271</v>
      </c>
      <c r="L333" s="12">
        <f t="shared" si="505"/>
        <v>0.90560920089599994</v>
      </c>
      <c r="M333" s="13">
        <f t="shared" si="506"/>
        <v>0.11370880144032003</v>
      </c>
      <c r="N333" s="13">
        <f t="shared" si="507"/>
        <v>0.14424021398613834</v>
      </c>
      <c r="O333" s="13">
        <f t="shared" si="508"/>
        <v>0.10297573680721014</v>
      </c>
      <c r="P333" s="13">
        <f t="shared" si="509"/>
        <v>0.13062526492505477</v>
      </c>
      <c r="Q333" s="13">
        <f t="shared" si="510"/>
        <v>9.1484735865792241E-2</v>
      </c>
      <c r="R333" s="13">
        <f t="shared" si="511"/>
        <v>4.6627887360827194E-2</v>
      </c>
      <c r="S333" s="13">
        <f t="shared" si="512"/>
        <v>3.7514597860079088E-2</v>
      </c>
      <c r="T333" s="13">
        <f t="shared" si="513"/>
        <v>8.2849418541601716E-2</v>
      </c>
      <c r="U333" s="13">
        <f t="shared" si="514"/>
        <v>5.9147720892803568E-2</v>
      </c>
      <c r="V333" s="13">
        <f t="shared" si="515"/>
        <v>4.7884051404974834E-3</v>
      </c>
      <c r="W333" s="13">
        <f t="shared" si="516"/>
        <v>3.868295655393339E-2</v>
      </c>
      <c r="X333" s="13">
        <f t="shared" si="517"/>
        <v>3.5031641373102294E-2</v>
      </c>
      <c r="Y333" s="13">
        <f t="shared" si="518"/>
        <v>1.5862488374985211E-2</v>
      </c>
      <c r="Z333" s="13">
        <f t="shared" si="519"/>
        <v>1.4075547937435807E-2</v>
      </c>
      <c r="AA333" s="13">
        <f t="shared" si="520"/>
        <v>1.78549067508505E-2</v>
      </c>
      <c r="AB333" s="13">
        <f t="shared" si="521"/>
        <v>1.1324521663333675E-2</v>
      </c>
      <c r="AC333" s="13">
        <f t="shared" si="522"/>
        <v>3.4379852423641532E-4</v>
      </c>
      <c r="AD333" s="13">
        <f t="shared" si="523"/>
        <v>1.2267383571632127E-2</v>
      </c>
      <c r="AE333" s="13">
        <f t="shared" si="524"/>
        <v>1.1109455433390487E-2</v>
      </c>
      <c r="AF333" s="13">
        <f t="shared" si="525"/>
        <v>5.0304125287112412E-3</v>
      </c>
      <c r="AG333" s="13">
        <f t="shared" si="526"/>
        <v>1.5185292901011384E-3</v>
      </c>
      <c r="AH333" s="13">
        <f t="shared" si="527"/>
        <v>3.1867364299486439E-3</v>
      </c>
      <c r="AI333" s="13">
        <f t="shared" si="528"/>
        <v>4.0423919586775768E-3</v>
      </c>
      <c r="AJ333" s="13">
        <f t="shared" si="529"/>
        <v>2.5638977535152609E-3</v>
      </c>
      <c r="AK333" s="13">
        <f t="shared" si="530"/>
        <v>1.0841059382130553E-3</v>
      </c>
      <c r="AL333" s="13">
        <f t="shared" si="531"/>
        <v>1.5797817843606407E-5</v>
      </c>
      <c r="AM333" s="13">
        <f t="shared" si="532"/>
        <v>3.1122481443988316E-3</v>
      </c>
      <c r="AN333" s="13">
        <f t="shared" si="533"/>
        <v>2.8184805550390845E-3</v>
      </c>
      <c r="AO333" s="13">
        <f t="shared" si="534"/>
        <v>1.2762209615949298E-3</v>
      </c>
      <c r="AP333" s="13">
        <f t="shared" si="535"/>
        <v>3.8525248173223645E-4</v>
      </c>
      <c r="AQ333" s="13">
        <f t="shared" si="536"/>
        <v>8.7222048031182817E-5</v>
      </c>
      <c r="AR333" s="13">
        <f t="shared" si="537"/>
        <v>5.7718756635839286E-4</v>
      </c>
      <c r="AS333" s="13">
        <f t="shared" si="538"/>
        <v>7.3216547028128365E-4</v>
      </c>
      <c r="AT333" s="13">
        <f t="shared" si="539"/>
        <v>4.6437787914800117E-4</v>
      </c>
      <c r="AU333" s="13">
        <f t="shared" si="540"/>
        <v>1.9635526247834678E-4</v>
      </c>
      <c r="AV333" s="13">
        <f t="shared" si="541"/>
        <v>6.2269421360592857E-5</v>
      </c>
      <c r="AW333" s="13">
        <f t="shared" si="542"/>
        <v>5.0411277533289394E-7</v>
      </c>
      <c r="AX333" s="13">
        <f t="shared" si="543"/>
        <v>6.5798386263831376E-4</v>
      </c>
      <c r="AY333" s="13">
        <f t="shared" si="544"/>
        <v>5.9587624004634658E-4</v>
      </c>
      <c r="AZ333" s="13">
        <f t="shared" si="545"/>
        <v>2.6981550279064253E-4</v>
      </c>
      <c r="BA333" s="13">
        <f t="shared" si="546"/>
        <v>8.1449133957195419E-5</v>
      </c>
      <c r="BB333" s="13">
        <f t="shared" si="547"/>
        <v>1.8440271279161742E-5</v>
      </c>
      <c r="BC333" s="13">
        <f t="shared" si="548"/>
        <v>3.3399358674854263E-6</v>
      </c>
      <c r="BD333" s="13">
        <f t="shared" si="549"/>
        <v>8.7117728456155138E-5</v>
      </c>
      <c r="BE333" s="13">
        <f t="shared" si="550"/>
        <v>1.1050929774417949E-4</v>
      </c>
      <c r="BF333" s="13">
        <f t="shared" si="551"/>
        <v>7.0090813341500068E-5</v>
      </c>
      <c r="BG333" s="13">
        <f t="shared" si="552"/>
        <v>2.9636855390789974E-5</v>
      </c>
      <c r="BH333" s="13">
        <f t="shared" si="553"/>
        <v>9.3986268197704646E-6</v>
      </c>
      <c r="BI333" s="13">
        <f t="shared" si="554"/>
        <v>2.3844415322081599E-6</v>
      </c>
      <c r="BJ333" s="14">
        <f t="shared" si="555"/>
        <v>0.4473835646567636</v>
      </c>
      <c r="BK333" s="14">
        <f t="shared" si="556"/>
        <v>0.28759254194807782</v>
      </c>
      <c r="BL333" s="14">
        <f t="shared" si="557"/>
        <v>0.25114939891829091</v>
      </c>
      <c r="BM333" s="14">
        <f t="shared" si="558"/>
        <v>0.36994304094795438</v>
      </c>
      <c r="BN333" s="14">
        <f t="shared" si="559"/>
        <v>0.6296626403853427</v>
      </c>
    </row>
    <row r="334" spans="1:66" x14ac:dyDescent="0.25">
      <c r="A334" t="s">
        <v>80</v>
      </c>
      <c r="B334" t="s">
        <v>91</v>
      </c>
      <c r="C334" t="s">
        <v>416</v>
      </c>
      <c r="D334" s="11">
        <v>44413</v>
      </c>
      <c r="E334" s="10">
        <f>VLOOKUP(A334,home!$A$2:$E$405,3,FALSE)</f>
        <v>1.2518</v>
      </c>
      <c r="F334" s="10">
        <f>VLOOKUP(B334,home!$B$2:$E$405,3,FALSE)</f>
        <v>0.69469999999999998</v>
      </c>
      <c r="G334" s="10">
        <f>VLOOKUP(C334,away!$B$2:$E$405,4,FALSE)</f>
        <v>1.5282</v>
      </c>
      <c r="H334" s="10">
        <f>VLOOKUP(A334,away!$A$2:$E$405,3,FALSE)</f>
        <v>1.0562</v>
      </c>
      <c r="I334" s="10">
        <f>VLOOKUP(C334,away!$B$2:$E$405,3,FALSE)</f>
        <v>0.74099999999999999</v>
      </c>
      <c r="J334" s="10">
        <f>VLOOKUP(B334,home!$B$2:$E$405,4,FALSE)</f>
        <v>1.0703</v>
      </c>
      <c r="K334" s="12">
        <f t="shared" si="504"/>
        <v>1.328961627972</v>
      </c>
      <c r="L334" s="12">
        <f t="shared" si="505"/>
        <v>0.83766408726000008</v>
      </c>
      <c r="M334" s="13">
        <f t="shared" si="506"/>
        <v>0.11456353543776301</v>
      </c>
      <c r="N334" s="13">
        <f t="shared" si="507"/>
        <v>0.15225054256159745</v>
      </c>
      <c r="O334" s="13">
        <f t="shared" si="508"/>
        <v>9.5965759345752411E-2</v>
      </c>
      <c r="P334" s="13">
        <f t="shared" si="509"/>
        <v>0.1275348117697003</v>
      </c>
      <c r="Q334" s="13">
        <f t="shared" si="510"/>
        <v>0.10116756445114045</v>
      </c>
      <c r="R334" s="13">
        <f t="shared" si="511"/>
        <v>4.0193535105286261E-2</v>
      </c>
      <c r="S334" s="13">
        <f t="shared" si="512"/>
        <v>3.5493685121931698E-2</v>
      </c>
      <c r="T334" s="13">
        <f t="shared" si="513"/>
        <v>8.4744435536281776E-2</v>
      </c>
      <c r="U334" s="13">
        <f t="shared" si="514"/>
        <v>5.3415665847470969E-2</v>
      </c>
      <c r="V334" s="13">
        <f t="shared" si="515"/>
        <v>4.3902668736430393E-3</v>
      </c>
      <c r="W334" s="13">
        <f t="shared" si="516"/>
        <v>4.4815937050316619E-2</v>
      </c>
      <c r="X334" s="13">
        <f t="shared" si="517"/>
        <v>3.7540701003955082E-2</v>
      </c>
      <c r="Y334" s="13">
        <f t="shared" si="518"/>
        <v>1.5723248520789303E-2</v>
      </c>
      <c r="Z334" s="13">
        <f t="shared" si="519"/>
        <v>1.122289363257413E-2</v>
      </c>
      <c r="AA334" s="13">
        <f t="shared" si="520"/>
        <v>1.4914794992502308E-2</v>
      </c>
      <c r="AB334" s="13">
        <f t="shared" si="521"/>
        <v>9.9105951170522528E-3</v>
      </c>
      <c r="AC334" s="13">
        <f t="shared" si="522"/>
        <v>3.0545924648346618E-4</v>
      </c>
      <c r="AD334" s="13">
        <f t="shared" si="523"/>
        <v>1.4889665165369855E-2</v>
      </c>
      <c r="AE334" s="13">
        <f t="shared" si="524"/>
        <v>1.2472537780356556E-2</v>
      </c>
      <c r="AF334" s="13">
        <f t="shared" si="525"/>
        <v>5.2238984877991217E-3</v>
      </c>
      <c r="AG334" s="13">
        <f t="shared" si="526"/>
        <v>1.4586240529070485E-3</v>
      </c>
      <c r="AH334" s="13">
        <f t="shared" si="527"/>
        <v>2.3502537377865684E-3</v>
      </c>
      <c r="AI334" s="13">
        <f t="shared" si="528"/>
        <v>3.1233970335161161E-3</v>
      </c>
      <c r="AJ334" s="13">
        <f t="shared" si="529"/>
        <v>2.0754374032322469E-3</v>
      </c>
      <c r="AK334" s="13">
        <f t="shared" si="530"/>
        <v>9.1939222338450251E-4</v>
      </c>
      <c r="AL334" s="13">
        <f t="shared" si="531"/>
        <v>1.3601775592809522E-5</v>
      </c>
      <c r="AM334" s="13">
        <f t="shared" si="532"/>
        <v>3.9575587316255786E-3</v>
      </c>
      <c r="AN334" s="13">
        <f t="shared" si="533"/>
        <v>3.3151048227049833E-3</v>
      </c>
      <c r="AO334" s="13">
        <f t="shared" si="534"/>
        <v>1.3884721277411974E-3</v>
      </c>
      <c r="AP334" s="13">
        <f t="shared" si="535"/>
        <v>3.8769107919009341E-4</v>
      </c>
      <c r="AQ334" s="13">
        <f t="shared" si="536"/>
        <v>8.1188723497153487E-5</v>
      </c>
      <c r="AR334" s="13">
        <f t="shared" si="537"/>
        <v>3.9374463041847796E-4</v>
      </c>
      <c r="AS334" s="13">
        <f t="shared" si="538"/>
        <v>5.2327150504617389E-4</v>
      </c>
      <c r="AT334" s="13">
        <f t="shared" si="539"/>
        <v>3.477038756087611E-4</v>
      </c>
      <c r="AU334" s="13">
        <f t="shared" si="540"/>
        <v>1.5402836952706431E-4</v>
      </c>
      <c r="AV334" s="13">
        <f t="shared" si="541"/>
        <v>5.1174448180140029E-5</v>
      </c>
      <c r="AW334" s="13">
        <f t="shared" si="542"/>
        <v>4.2060597964607838E-7</v>
      </c>
      <c r="AX334" s="13">
        <f t="shared" si="543"/>
        <v>8.7657394912932251E-4</v>
      </c>
      <c r="AY334" s="13">
        <f t="shared" si="544"/>
        <v>7.3427451701330764E-4</v>
      </c>
      <c r="AZ334" s="13">
        <f t="shared" si="545"/>
        <v>3.0753769654611493E-4</v>
      </c>
      <c r="BA334" s="13">
        <f t="shared" si="546"/>
        <v>8.5871094625114729E-5</v>
      </c>
      <c r="BB334" s="13">
        <f t="shared" si="547"/>
        <v>1.7982783025290957E-5</v>
      </c>
      <c r="BC334" s="13">
        <f t="shared" si="548"/>
        <v>3.0127063058549949E-6</v>
      </c>
      <c r="BD334" s="13">
        <f t="shared" si="549"/>
        <v>5.4970956075503384E-5</v>
      </c>
      <c r="BE334" s="13">
        <f t="shared" si="550"/>
        <v>7.305429127727828E-5</v>
      </c>
      <c r="BF334" s="13">
        <f t="shared" si="551"/>
        <v>4.8543174933096233E-5</v>
      </c>
      <c r="BG334" s="13">
        <f t="shared" si="552"/>
        <v>2.1504005595339052E-5</v>
      </c>
      <c r="BH334" s="13">
        <f t="shared" si="553"/>
        <v>7.1444995709751931E-6</v>
      </c>
      <c r="BI334" s="13">
        <f t="shared" si="554"/>
        <v>1.8989531561776887E-6</v>
      </c>
      <c r="BJ334" s="14">
        <f t="shared" si="555"/>
        <v>0.48144242284191724</v>
      </c>
      <c r="BK334" s="14">
        <f t="shared" si="556"/>
        <v>0.28303563474212756</v>
      </c>
      <c r="BL334" s="14">
        <f t="shared" si="557"/>
        <v>0.22454586951537259</v>
      </c>
      <c r="BM334" s="14">
        <f t="shared" si="558"/>
        <v>0.36783721814971804</v>
      </c>
      <c r="BN334" s="14">
        <f t="shared" si="559"/>
        <v>0.63167574867123988</v>
      </c>
    </row>
    <row r="335" spans="1:66" x14ac:dyDescent="0.25">
      <c r="A335" t="s">
        <v>80</v>
      </c>
      <c r="B335" t="s">
        <v>81</v>
      </c>
      <c r="C335" t="s">
        <v>435</v>
      </c>
      <c r="D335" s="11">
        <v>44413</v>
      </c>
      <c r="E335" s="10">
        <f>VLOOKUP(A335,home!$A$2:$E$405,3,FALSE)</f>
        <v>1.2518</v>
      </c>
      <c r="F335" s="10">
        <f>VLOOKUP(B335,home!$B$2:$E$405,3,FALSE)</f>
        <v>1.042</v>
      </c>
      <c r="G335" s="10">
        <f>VLOOKUP(C335,away!$B$2:$E$405,4,FALSE)</f>
        <v>1.4239999999999999</v>
      </c>
      <c r="H335" s="10">
        <f>VLOOKUP(A335,away!$A$2:$E$405,3,FALSE)</f>
        <v>1.0562</v>
      </c>
      <c r="I335" s="10">
        <f>VLOOKUP(C335,away!$B$2:$E$405,3,FALSE)</f>
        <v>0.90559999999999996</v>
      </c>
      <c r="J335" s="10">
        <f>VLOOKUP(B335,home!$B$2:$E$405,4,FALSE)</f>
        <v>1.0290999999999999</v>
      </c>
      <c r="K335" s="12">
        <f t="shared" si="504"/>
        <v>1.8574308543999998</v>
      </c>
      <c r="L335" s="12">
        <f t="shared" si="505"/>
        <v>0.98432871635199992</v>
      </c>
      <c r="M335" s="13">
        <f t="shared" si="506"/>
        <v>5.8322952264016077E-2</v>
      </c>
      <c r="N335" s="13">
        <f t="shared" si="507"/>
        <v>0.10833085105488177</v>
      </c>
      <c r="O335" s="13">
        <f t="shared" si="508"/>
        <v>5.7408956735897916E-2</v>
      </c>
      <c r="P335" s="13">
        <f t="shared" si="509"/>
        <v>0.10663316756017148</v>
      </c>
      <c r="Q335" s="13">
        <f t="shared" si="510"/>
        <v>0.10060853261637411</v>
      </c>
      <c r="R335" s="13">
        <f t="shared" si="511"/>
        <v>2.8254642345476942E-2</v>
      </c>
      <c r="S335" s="13">
        <f t="shared" si="512"/>
        <v>4.8739955637203861E-2</v>
      </c>
      <c r="T335" s="13">
        <f t="shared" si="513"/>
        <v>9.9031867764333842E-2</v>
      </c>
      <c r="U335" s="13">
        <f t="shared" si="514"/>
        <v>5.2481044472525648E-2</v>
      </c>
      <c r="V335" s="13">
        <f t="shared" si="515"/>
        <v>9.9013732150712783E-3</v>
      </c>
      <c r="W335" s="13">
        <f t="shared" si="516"/>
        <v>6.229113089918735E-2</v>
      </c>
      <c r="X335" s="13">
        <f t="shared" si="517"/>
        <v>6.1314948918111484E-2</v>
      </c>
      <c r="Y335" s="13">
        <f t="shared" si="518"/>
        <v>3.0177032480876557E-2</v>
      </c>
      <c r="Z335" s="13">
        <f t="shared" si="519"/>
        <v>9.2706186103027281E-3</v>
      </c>
      <c r="AA335" s="13">
        <f t="shared" si="520"/>
        <v>1.7219533046151134E-2</v>
      </c>
      <c r="AB335" s="13">
        <f t="shared" si="521"/>
        <v>1.5992045989140769E-2</v>
      </c>
      <c r="AC335" s="13">
        <f t="shared" si="522"/>
        <v>1.1314314820894096E-3</v>
      </c>
      <c r="AD335" s="13">
        <f t="shared" si="523"/>
        <v>2.8925367121904952E-2</v>
      </c>
      <c r="AE335" s="13">
        <f t="shared" si="524"/>
        <v>2.8472069489115046E-2</v>
      </c>
      <c r="AF335" s="13">
        <f t="shared" si="525"/>
        <v>1.4012937806052776E-2</v>
      </c>
      <c r="AG335" s="13">
        <f t="shared" si="526"/>
        <v>4.5977790276507807E-3</v>
      </c>
      <c r="AH335" s="13">
        <f t="shared" si="527"/>
        <v>2.2813340291170611E-3</v>
      </c>
      <c r="AI335" s="13">
        <f t="shared" si="528"/>
        <v>4.2374202148746966E-3</v>
      </c>
      <c r="AJ335" s="13">
        <f t="shared" si="529"/>
        <v>3.9353575250832698E-3</v>
      </c>
      <c r="AK335" s="13">
        <f t="shared" si="530"/>
        <v>2.436551496728296E-3</v>
      </c>
      <c r="AL335" s="13">
        <f t="shared" si="531"/>
        <v>8.2744866731947179E-5</v>
      </c>
      <c r="AM335" s="13">
        <f t="shared" si="532"/>
        <v>1.0745373873414711E-2</v>
      </c>
      <c r="AN335" s="13">
        <f t="shared" si="533"/>
        <v>1.057698007154062E-2</v>
      </c>
      <c r="AO335" s="13">
        <f t="shared" si="534"/>
        <v>5.2056126083501316E-3</v>
      </c>
      <c r="AP335" s="13">
        <f t="shared" si="535"/>
        <v>1.7080113255343572E-3</v>
      </c>
      <c r="AQ335" s="13">
        <f t="shared" si="536"/>
        <v>4.2031114889447784E-4</v>
      </c>
      <c r="AR335" s="13">
        <f t="shared" si="537"/>
        <v>4.491165192901867E-4</v>
      </c>
      <c r="AS335" s="13">
        <f t="shared" si="538"/>
        <v>8.3420288015032549E-4</v>
      </c>
      <c r="AT335" s="13">
        <f t="shared" si="539"/>
        <v>7.7473708421027998E-4</v>
      </c>
      <c r="AU335" s="13">
        <f t="shared" si="540"/>
        <v>4.7967352142002176E-4</v>
      </c>
      <c r="AV335" s="13">
        <f t="shared" si="541"/>
        <v>2.2274009968106196E-4</v>
      </c>
      <c r="AW335" s="13">
        <f t="shared" si="542"/>
        <v>4.2023417770561683E-6</v>
      </c>
      <c r="AX335" s="13">
        <f t="shared" si="543"/>
        <v>3.3264648290906901E-3</v>
      </c>
      <c r="AY335" s="13">
        <f t="shared" si="544"/>
        <v>3.2743348552089139E-3</v>
      </c>
      <c r="AZ335" s="13">
        <f t="shared" si="545"/>
        <v>1.6115109124672008E-3</v>
      </c>
      <c r="BA335" s="13">
        <f t="shared" si="546"/>
        <v>5.2875215595202664E-4</v>
      </c>
      <c r="BB335" s="13">
        <f t="shared" si="547"/>
        <v>1.301164827341527E-4</v>
      </c>
      <c r="BC335" s="13">
        <f t="shared" si="548"/>
        <v>2.5615478085189148E-5</v>
      </c>
      <c r="BD335" s="13">
        <f t="shared" si="549"/>
        <v>7.3679714487564582E-5</v>
      </c>
      <c r="BE335" s="13">
        <f t="shared" si="550"/>
        <v>1.3685497503258514E-4</v>
      </c>
      <c r="BF335" s="13">
        <f t="shared" si="551"/>
        <v>1.2709932660183264E-4</v>
      </c>
      <c r="BG335" s="13">
        <f t="shared" si="552"/>
        <v>7.8692736934568894E-5</v>
      </c>
      <c r="BH335" s="13">
        <f t="shared" si="553"/>
        <v>3.6541579399862691E-5</v>
      </c>
      <c r="BI335" s="13">
        <f t="shared" si="554"/>
        <v>1.3574691409162471E-5</v>
      </c>
      <c r="BJ335" s="14">
        <f t="shared" si="555"/>
        <v>0.57531560091976131</v>
      </c>
      <c r="BK335" s="14">
        <f t="shared" si="556"/>
        <v>0.22808595988049299</v>
      </c>
      <c r="BL335" s="14">
        <f t="shared" si="557"/>
        <v>0.18747379898361322</v>
      </c>
      <c r="BM335" s="14">
        <f t="shared" si="558"/>
        <v>0.5373167433039201</v>
      </c>
      <c r="BN335" s="14">
        <f t="shared" si="559"/>
        <v>0.45955910257681826</v>
      </c>
    </row>
    <row r="336" spans="1:66" x14ac:dyDescent="0.25">
      <c r="A336" t="s">
        <v>80</v>
      </c>
      <c r="B336" t="s">
        <v>93</v>
      </c>
      <c r="C336" t="s">
        <v>88</v>
      </c>
      <c r="D336" s="11">
        <v>44413</v>
      </c>
      <c r="E336" s="10">
        <f>VLOOKUP(A336,home!$A$2:$E$405,3,FALSE)</f>
        <v>1.2518</v>
      </c>
      <c r="F336" s="10">
        <f>VLOOKUP(B336,home!$B$2:$E$405,3,FALSE)</f>
        <v>0.72940000000000005</v>
      </c>
      <c r="G336" s="10">
        <f>VLOOKUP(C336,away!$B$2:$E$405,4,FALSE)</f>
        <v>1.1113999999999999</v>
      </c>
      <c r="H336" s="10">
        <f>VLOOKUP(A336,away!$A$2:$E$405,3,FALSE)</f>
        <v>1.0562</v>
      </c>
      <c r="I336" s="10">
        <f>VLOOKUP(C336,away!$B$2:$E$405,3,FALSE)</f>
        <v>1.1526000000000001</v>
      </c>
      <c r="J336" s="10">
        <f>VLOOKUP(B336,home!$B$2:$E$405,4,FALSE)</f>
        <v>0.98799999999999999</v>
      </c>
      <c r="K336" s="12">
        <f t="shared" si="504"/>
        <v>1.014778129288</v>
      </c>
      <c r="L336" s="12">
        <f t="shared" si="505"/>
        <v>1.2027676065600001</v>
      </c>
      <c r="M336" s="13">
        <f t="shared" si="506"/>
        <v>0.10887599163382092</v>
      </c>
      <c r="N336" s="13">
        <f t="shared" si="507"/>
        <v>0.11048497511454473</v>
      </c>
      <c r="O336" s="13">
        <f t="shared" si="508"/>
        <v>0.13095251586925741</v>
      </c>
      <c r="P336" s="13">
        <f t="shared" si="509"/>
        <v>0.13288774907936216</v>
      </c>
      <c r="Q336" s="13">
        <f t="shared" si="510"/>
        <v>5.6058868180584462E-2</v>
      </c>
      <c r="R336" s="13">
        <f t="shared" si="511"/>
        <v>7.8752722042538567E-2</v>
      </c>
      <c r="S336" s="13">
        <f t="shared" si="512"/>
        <v>4.054877845515284E-2</v>
      </c>
      <c r="T336" s="13">
        <f t="shared" si="513"/>
        <v>6.7425790708024139E-2</v>
      </c>
      <c r="U336" s="13">
        <f t="shared" si="514"/>
        <v>7.9916539950665139E-2</v>
      </c>
      <c r="V336" s="13">
        <f t="shared" si="515"/>
        <v>5.499055307442241E-3</v>
      </c>
      <c r="W336" s="13">
        <f t="shared" si="516"/>
        <v>1.8962437794098699E-2</v>
      </c>
      <c r="X336" s="13">
        <f t="shared" si="517"/>
        <v>2.2807405920150986E-2</v>
      </c>
      <c r="Y336" s="13">
        <f t="shared" si="518"/>
        <v>1.3716004515211188E-2</v>
      </c>
      <c r="Z336" s="13">
        <f t="shared" si="519"/>
        <v>3.1573741000396373E-2</v>
      </c>
      <c r="AA336" s="13">
        <f t="shared" si="520"/>
        <v>3.2040341827006061E-2</v>
      </c>
      <c r="AB336" s="13">
        <f t="shared" si="521"/>
        <v>1.6256919070478635E-2</v>
      </c>
      <c r="AC336" s="13">
        <f t="shared" si="522"/>
        <v>4.1948933765320482E-4</v>
      </c>
      <c r="AD336" s="13">
        <f t="shared" si="523"/>
        <v>4.8106667878588865E-3</v>
      </c>
      <c r="AE336" s="13">
        <f t="shared" si="524"/>
        <v>5.7861141783907173E-3</v>
      </c>
      <c r="AF336" s="13">
        <f t="shared" si="525"/>
        <v>3.4796753508129423E-3</v>
      </c>
      <c r="AG336" s="13">
        <f t="shared" si="526"/>
        <v>1.395080264434371E-3</v>
      </c>
      <c r="AH336" s="13">
        <f t="shared" si="527"/>
        <v>9.4939682232980157E-3</v>
      </c>
      <c r="AI336" s="13">
        <f t="shared" si="528"/>
        <v>9.6342713131580791E-3</v>
      </c>
      <c r="AJ336" s="13">
        <f t="shared" si="529"/>
        <v>4.8883239101097983E-3</v>
      </c>
      <c r="AK336" s="13">
        <f t="shared" si="530"/>
        <v>1.6535213976183413E-3</v>
      </c>
      <c r="AL336" s="13">
        <f t="shared" si="531"/>
        <v>2.0480178598423167E-5</v>
      </c>
      <c r="AM336" s="13">
        <f t="shared" si="532"/>
        <v>9.7635188872227088E-4</v>
      </c>
      <c r="AN336" s="13">
        <f t="shared" si="533"/>
        <v>1.1743244243588215E-3</v>
      </c>
      <c r="AO336" s="13">
        <f t="shared" si="534"/>
        <v>7.0621968860550477E-4</v>
      </c>
      <c r="AP336" s="13">
        <f t="shared" si="535"/>
        <v>2.83139388189864E-4</v>
      </c>
      <c r="AQ336" s="13">
        <f t="shared" si="536"/>
        <v>8.5137721063996308E-5</v>
      </c>
      <c r="AR336" s="13">
        <f t="shared" si="537"/>
        <v>2.283807487338572E-3</v>
      </c>
      <c r="AS336" s="13">
        <f t="shared" si="538"/>
        <v>2.3175578896553642E-3</v>
      </c>
      <c r="AT336" s="13">
        <f t="shared" si="539"/>
        <v>1.1759035298905577E-3</v>
      </c>
      <c r="AU336" s="13">
        <f t="shared" si="540"/>
        <v>3.9776039476183204E-4</v>
      </c>
      <c r="AV336" s="13">
        <f t="shared" si="541"/>
        <v>1.0090963732531707E-4</v>
      </c>
      <c r="AW336" s="13">
        <f t="shared" si="542"/>
        <v>6.9435898632300294E-7</v>
      </c>
      <c r="AX336" s="13">
        <f t="shared" si="543"/>
        <v>1.6513009052739855E-4</v>
      </c>
      <c r="AY336" s="13">
        <f t="shared" si="544"/>
        <v>1.9861312375467533E-4</v>
      </c>
      <c r="AZ336" s="13">
        <f t="shared" si="545"/>
        <v>1.1944271574490796E-4</v>
      </c>
      <c r="BA336" s="13">
        <f t="shared" si="546"/>
        <v>4.7887276445843157E-5</v>
      </c>
      <c r="BB336" s="13">
        <f t="shared" si="547"/>
        <v>1.4399316218860949E-5</v>
      </c>
      <c r="BC336" s="13">
        <f t="shared" si="548"/>
        <v>3.4638062209319979E-6</v>
      </c>
      <c r="BD336" s="13">
        <f t="shared" si="549"/>
        <v>4.5781494423167036E-4</v>
      </c>
      <c r="BE336" s="13">
        <f t="shared" si="550"/>
        <v>4.6458059266750451E-4</v>
      </c>
      <c r="BF336" s="13">
        <f t="shared" si="551"/>
        <v>2.3572311236532027E-4</v>
      </c>
      <c r="BG336" s="13">
        <f t="shared" si="552"/>
        <v>7.9735552998674923E-5</v>
      </c>
      <c r="BH336" s="13">
        <f t="shared" si="553"/>
        <v>2.0228473827434876E-5</v>
      </c>
      <c r="BI336" s="13">
        <f t="shared" si="554"/>
        <v>4.105482565791128E-6</v>
      </c>
      <c r="BJ336" s="14">
        <f t="shared" si="555"/>
        <v>0.30870112825396423</v>
      </c>
      <c r="BK336" s="14">
        <f t="shared" si="556"/>
        <v>0.28845015711578437</v>
      </c>
      <c r="BL336" s="14">
        <f t="shared" si="557"/>
        <v>0.37112725070175817</v>
      </c>
      <c r="BM336" s="14">
        <f t="shared" si="558"/>
        <v>0.38164153638702653</v>
      </c>
      <c r="BN336" s="14">
        <f t="shared" si="559"/>
        <v>0.61801282192010831</v>
      </c>
    </row>
    <row r="337" spans="1:66" x14ac:dyDescent="0.25">
      <c r="A337" t="s">
        <v>80</v>
      </c>
      <c r="B337" t="s">
        <v>410</v>
      </c>
      <c r="C337" t="s">
        <v>86</v>
      </c>
      <c r="D337" s="11">
        <v>44413</v>
      </c>
      <c r="E337" s="10">
        <f>VLOOKUP(A337,home!$A$2:$E$405,3,FALSE)</f>
        <v>1.2518</v>
      </c>
      <c r="F337" s="10">
        <f>VLOOKUP(B337,home!$B$2:$E$405,3,FALSE)</f>
        <v>1.1113999999999999</v>
      </c>
      <c r="G337" s="10">
        <f>VLOOKUP(C337,away!$B$2:$E$405,4,FALSE)</f>
        <v>1.0072000000000001</v>
      </c>
      <c r="H337" s="10">
        <f>VLOOKUP(A337,away!$A$2:$E$405,3,FALSE)</f>
        <v>1.0562</v>
      </c>
      <c r="I337" s="10">
        <f>VLOOKUP(C337,away!$B$2:$E$405,3,FALSE)</f>
        <v>0.65859999999999996</v>
      </c>
      <c r="J337" s="10">
        <f>VLOOKUP(B337,home!$B$2:$E$405,4,FALSE)</f>
        <v>1.1113999999999999</v>
      </c>
      <c r="K337" s="12">
        <f t="shared" si="504"/>
        <v>1.4012675237440002</v>
      </c>
      <c r="L337" s="12">
        <f t="shared" si="505"/>
        <v>0.77310464384799993</v>
      </c>
      <c r="M337" s="13">
        <f t="shared" si="506"/>
        <v>0.1136795029468015</v>
      </c>
      <c r="N337" s="13">
        <f t="shared" si="507"/>
        <v>0.15929539559471334</v>
      </c>
      <c r="O337" s="13">
        <f t="shared" si="508"/>
        <v>8.788615163850462E-2</v>
      </c>
      <c r="P337" s="13">
        <f t="shared" si="509"/>
        <v>0.1231520100778771</v>
      </c>
      <c r="Q337" s="13">
        <f t="shared" si="510"/>
        <v>0.11160773226441244</v>
      </c>
      <c r="R337" s="13">
        <f t="shared" si="511"/>
        <v>3.3972595980828711E-2</v>
      </c>
      <c r="S337" s="13">
        <f t="shared" si="512"/>
        <v>3.3353456852549208E-2</v>
      </c>
      <c r="T337" s="13">
        <f t="shared" si="513"/>
        <v>8.6284456102961496E-2</v>
      </c>
      <c r="U337" s="13">
        <f t="shared" si="514"/>
        <v>4.7604695445211224E-2</v>
      </c>
      <c r="V337" s="13">
        <f t="shared" si="515"/>
        <v>4.0147423706916197E-3</v>
      </c>
      <c r="W337" s="13">
        <f t="shared" si="516"/>
        <v>5.2130763540278867E-2</v>
      </c>
      <c r="X337" s="13">
        <f t="shared" si="517"/>
        <v>4.0302535380331593E-2</v>
      </c>
      <c r="Y337" s="13">
        <f t="shared" si="518"/>
        <v>1.5579038630691332E-2</v>
      </c>
      <c r="Z337" s="13">
        <f t="shared" si="519"/>
        <v>8.754790572116861E-3</v>
      </c>
      <c r="AA337" s="13">
        <f t="shared" si="520"/>
        <v>1.2267803705887512E-2</v>
      </c>
      <c r="AB337" s="13">
        <f t="shared" si="521"/>
        <v>8.5952374603632323E-3</v>
      </c>
      <c r="AC337" s="13">
        <f t="shared" si="522"/>
        <v>2.7182978245805095E-4</v>
      </c>
      <c r="AD337" s="13">
        <f t="shared" si="523"/>
        <v>1.8262286484242652E-2</v>
      </c>
      <c r="AE337" s="13">
        <f t="shared" si="524"/>
        <v>1.4118658488250556E-2</v>
      </c>
      <c r="AF337" s="13">
        <f t="shared" si="525"/>
        <v>5.4576002210852429E-3</v>
      </c>
      <c r="AG337" s="13">
        <f t="shared" si="526"/>
        <v>1.406432025062291E-3</v>
      </c>
      <c r="AH337" s="13">
        <f t="shared" si="527"/>
        <v>1.6920923118050582E-3</v>
      </c>
      <c r="AI337" s="13">
        <f t="shared" si="528"/>
        <v>2.3710740037093348E-3</v>
      </c>
      <c r="AJ337" s="13">
        <f t="shared" si="529"/>
        <v>1.6612544988957758E-3</v>
      </c>
      <c r="AK337" s="13">
        <f t="shared" si="530"/>
        <v>7.759539926587548E-4</v>
      </c>
      <c r="AL337" s="13">
        <f t="shared" si="531"/>
        <v>1.1779215510612132E-5</v>
      </c>
      <c r="AM337" s="13">
        <f t="shared" si="532"/>
        <v>5.1180697919356458E-3</v>
      </c>
      <c r="AN337" s="13">
        <f t="shared" si="533"/>
        <v>3.9568035236836139E-3</v>
      </c>
      <c r="AO337" s="13">
        <f t="shared" si="534"/>
        <v>1.5295115894769656E-3</v>
      </c>
      <c r="AP337" s="13">
        <f t="shared" si="535"/>
        <v>3.9415750421465935E-4</v>
      </c>
      <c r="AQ337" s="13">
        <f t="shared" si="536"/>
        <v>7.6181249228972686E-5</v>
      </c>
      <c r="AR337" s="13">
        <f t="shared" si="537"/>
        <v>2.616328848151977E-4</v>
      </c>
      <c r="AS337" s="13">
        <f t="shared" si="538"/>
        <v>3.6661766463499137E-4</v>
      </c>
      <c r="AT337" s="13">
        <f t="shared" si="539"/>
        <v>2.5686471354194134E-4</v>
      </c>
      <c r="AU337" s="13">
        <f t="shared" si="540"/>
        <v>1.1997872702737607E-4</v>
      </c>
      <c r="AV337" s="13">
        <f t="shared" si="541"/>
        <v>4.2030573430902164E-5</v>
      </c>
      <c r="AW337" s="13">
        <f t="shared" si="542"/>
        <v>3.5446487460825162E-7</v>
      </c>
      <c r="AX337" s="13">
        <f t="shared" si="543"/>
        <v>1.1952974972824371E-3</v>
      </c>
      <c r="AY337" s="13">
        <f t="shared" si="544"/>
        <v>9.2409004592894416E-4</v>
      </c>
      <c r="AZ337" s="13">
        <f t="shared" si="545"/>
        <v>3.5720915292068907E-4</v>
      </c>
      <c r="BA337" s="13">
        <f t="shared" si="546"/>
        <v>9.2053351649331718E-5</v>
      </c>
      <c r="BB337" s="13">
        <f t="shared" si="547"/>
        <v>1.7791718410467823E-5</v>
      </c>
      <c r="BC337" s="13">
        <f t="shared" si="548"/>
        <v>2.7509720250337264E-6</v>
      </c>
      <c r="BD337" s="13">
        <f t="shared" si="549"/>
        <v>3.3711599705663028E-5</v>
      </c>
      <c r="BE337" s="13">
        <f t="shared" si="550"/>
        <v>4.7238969841003395E-5</v>
      </c>
      <c r="BF337" s="13">
        <f t="shared" si="551"/>
        <v>3.3097217146660169E-5</v>
      </c>
      <c r="BG337" s="13">
        <f t="shared" si="552"/>
        <v>1.5459351837972658E-5</v>
      </c>
      <c r="BH337" s="13">
        <f t="shared" si="553"/>
        <v>5.4156719171708027E-6</v>
      </c>
      <c r="BI337" s="13">
        <f t="shared" si="554"/>
        <v>1.517761035356771E-6</v>
      </c>
      <c r="BJ337" s="14">
        <f t="shared" si="555"/>
        <v>0.51810881512878659</v>
      </c>
      <c r="BK337" s="14">
        <f t="shared" si="556"/>
        <v>0.27540741129181701</v>
      </c>
      <c r="BL337" s="14">
        <f t="shared" si="557"/>
        <v>0.19801042417279849</v>
      </c>
      <c r="BM337" s="14">
        <f t="shared" si="558"/>
        <v>0.36976431708132695</v>
      </c>
      <c r="BN337" s="14">
        <f t="shared" si="559"/>
        <v>0.62959338850313773</v>
      </c>
    </row>
    <row r="338" spans="1:66" s="10" customFormat="1" x14ac:dyDescent="0.25">
      <c r="A338" t="s">
        <v>80</v>
      </c>
      <c r="B338" t="s">
        <v>412</v>
      </c>
      <c r="C338" t="s">
        <v>96</v>
      </c>
      <c r="D338" s="11">
        <v>44413</v>
      </c>
      <c r="E338" s="10">
        <f>VLOOKUP(A338,home!$A$2:$E$405,3,FALSE)</f>
        <v>1.2518</v>
      </c>
      <c r="F338" s="10">
        <f>VLOOKUP(B338,home!$B$2:$E$405,3,FALSE)</f>
        <v>1.2850999999999999</v>
      </c>
      <c r="G338" s="10">
        <f>VLOOKUP(C338,away!$B$2:$E$405,4,FALSE)</f>
        <v>1.6672</v>
      </c>
      <c r="H338" s="10">
        <f>VLOOKUP(A338,away!$A$2:$E$405,3,FALSE)</f>
        <v>1.0562</v>
      </c>
      <c r="I338" s="10">
        <f>VLOOKUP(C338,away!$B$2:$E$405,3,FALSE)</f>
        <v>0.90559999999999996</v>
      </c>
      <c r="J338" s="10">
        <f>VLOOKUP(B338,home!$B$2:$E$405,4,FALSE)</f>
        <v>1.1113999999999999</v>
      </c>
      <c r="K338" s="12">
        <f t="shared" si="504"/>
        <v>2.6820049336959997</v>
      </c>
      <c r="L338" s="12">
        <f t="shared" si="505"/>
        <v>1.0630482318079999</v>
      </c>
      <c r="M338" s="13">
        <f t="shared" si="506"/>
        <v>2.3634372480951078E-2</v>
      </c>
      <c r="N338" s="13">
        <f t="shared" si="507"/>
        <v>6.3387503598719752E-2</v>
      </c>
      <c r="O338" s="13">
        <f t="shared" si="508"/>
        <v>2.5124477875766695E-2</v>
      </c>
      <c r="P338" s="13">
        <f t="shared" si="509"/>
        <v>6.7383973619342258E-2</v>
      </c>
      <c r="Q338" s="13">
        <f t="shared" si="510"/>
        <v>8.5002798693219667E-2</v>
      </c>
      <c r="R338" s="13">
        <f t="shared" si="511"/>
        <v>1.33542658904665E-2</v>
      </c>
      <c r="S338" s="13">
        <f t="shared" si="512"/>
        <v>4.8029621945662668E-2</v>
      </c>
      <c r="T338" s="13">
        <f t="shared" si="513"/>
        <v>9.0362074849558521E-2</v>
      </c>
      <c r="U338" s="13">
        <f t="shared" si="514"/>
        <v>3.5816207004119346E-2</v>
      </c>
      <c r="V338" s="13">
        <f t="shared" si="515"/>
        <v>1.521525378505406E-2</v>
      </c>
      <c r="W338" s="13">
        <f t="shared" si="516"/>
        <v>7.599264182439433E-2</v>
      </c>
      <c r="X338" s="13">
        <f t="shared" si="517"/>
        <v>8.0783843521841051E-2</v>
      </c>
      <c r="Y338" s="13">
        <f t="shared" si="518"/>
        <v>4.293856100727364E-2</v>
      </c>
      <c r="Z338" s="13">
        <f t="shared" si="519"/>
        <v>4.7320762473181E-3</v>
      </c>
      <c r="AA338" s="13">
        <f t="shared" si="520"/>
        <v>1.2691451841932794E-2</v>
      </c>
      <c r="AB338" s="13">
        <f t="shared" si="521"/>
        <v>1.7019268227914473E-2</v>
      </c>
      <c r="AC338" s="13">
        <f t="shared" si="522"/>
        <v>2.7112637020774155E-3</v>
      </c>
      <c r="AD338" s="13">
        <f t="shared" si="523"/>
        <v>5.0953160074404646E-2</v>
      </c>
      <c r="AE338" s="13">
        <f t="shared" si="524"/>
        <v>5.4165666722125833E-2</v>
      </c>
      <c r="AF338" s="13">
        <f t="shared" si="525"/>
        <v>2.8790358116828646E-2</v>
      </c>
      <c r="AG338" s="13">
        <f t="shared" si="526"/>
        <v>1.0201846429737932E-2</v>
      </c>
      <c r="AH338" s="13">
        <f t="shared" si="527"/>
        <v>1.257606321873035E-3</v>
      </c>
      <c r="AI338" s="13">
        <f t="shared" si="528"/>
        <v>3.3729063599107589E-3</v>
      </c>
      <c r="AJ338" s="13">
        <f t="shared" si="529"/>
        <v>4.5230757490876362E-3</v>
      </c>
      <c r="AK338" s="13">
        <f t="shared" si="530"/>
        <v>4.0436371581779231E-3</v>
      </c>
      <c r="AL338" s="13">
        <f t="shared" si="531"/>
        <v>3.0920342297747008E-4</v>
      </c>
      <c r="AM338" s="13">
        <f t="shared" si="532"/>
        <v>2.7331325341391054E-2</v>
      </c>
      <c r="AN338" s="13">
        <f t="shared" si="533"/>
        <v>2.9054517077134939E-2</v>
      </c>
      <c r="AO338" s="13">
        <f t="shared" si="534"/>
        <v>1.5443176502441817E-2</v>
      </c>
      <c r="AP338" s="13">
        <f t="shared" si="535"/>
        <v>5.4722804914732097E-3</v>
      </c>
      <c r="AQ338" s="13">
        <f t="shared" si="536"/>
        <v>1.4543245251045017E-3</v>
      </c>
      <c r="AR338" s="13">
        <f t="shared" si="537"/>
        <v>2.673792353555386E-4</v>
      </c>
      <c r="AS338" s="13">
        <f t="shared" si="538"/>
        <v>7.1711242839141826E-4</v>
      </c>
      <c r="AT338" s="13">
        <f t="shared" si="539"/>
        <v>9.6164953548025169E-4</v>
      </c>
      <c r="AU338" s="13">
        <f t="shared" si="540"/>
        <v>8.5971626621483377E-4</v>
      </c>
      <c r="AV338" s="13">
        <f t="shared" si="541"/>
        <v>5.7644081689172191E-4</v>
      </c>
      <c r="AW338" s="13">
        <f t="shared" si="542"/>
        <v>2.4488057375988113E-5</v>
      </c>
      <c r="AX338" s="13">
        <f t="shared" si="543"/>
        <v>1.2217124901676885E-2</v>
      </c>
      <c r="AY338" s="13">
        <f t="shared" si="544"/>
        <v>1.2987393024505096E-2</v>
      </c>
      <c r="AZ338" s="13">
        <f t="shared" si="545"/>
        <v>6.903112595247847E-3</v>
      </c>
      <c r="BA338" s="13">
        <f t="shared" si="546"/>
        <v>2.4461138794499193E-3</v>
      </c>
      <c r="BB338" s="13">
        <f t="shared" si="547"/>
        <v>6.5008425858756086E-4</v>
      </c>
      <c r="BC338" s="13">
        <f t="shared" si="548"/>
        <v>1.3821418432354428E-4</v>
      </c>
      <c r="BD338" s="13">
        <f t="shared" si="549"/>
        <v>4.7372837227813376E-5</v>
      </c>
      <c r="BE338" s="13">
        <f t="shared" si="550"/>
        <v>1.2705418316817299E-4</v>
      </c>
      <c r="BF338" s="13">
        <f t="shared" si="551"/>
        <v>1.7037997305187761E-4</v>
      </c>
      <c r="BG338" s="13">
        <f t="shared" si="552"/>
        <v>1.5231997610937574E-4</v>
      </c>
      <c r="BH338" s="13">
        <f t="shared" si="553"/>
        <v>1.0213073185645065E-4</v>
      </c>
      <c r="BI338" s="13">
        <f t="shared" si="554"/>
        <v>5.4783025344196753E-5</v>
      </c>
      <c r="BJ338" s="14">
        <f t="shared" si="555"/>
        <v>0.69667612161944059</v>
      </c>
      <c r="BK338" s="14">
        <f t="shared" si="556"/>
        <v>0.17027108198057003</v>
      </c>
      <c r="BL338" s="14">
        <f t="shared" si="557"/>
        <v>0.12123923543834082</v>
      </c>
      <c r="BM338" s="14">
        <f t="shared" si="558"/>
        <v>0.70206821816007448</v>
      </c>
      <c r="BN338" s="14">
        <f t="shared" si="559"/>
        <v>0.27788739215846592</v>
      </c>
    </row>
    <row r="339" spans="1:66" x14ac:dyDescent="0.25">
      <c r="A339" t="s">
        <v>80</v>
      </c>
      <c r="B339" t="s">
        <v>95</v>
      </c>
      <c r="C339" t="s">
        <v>98</v>
      </c>
      <c r="D339" s="11">
        <v>44413</v>
      </c>
      <c r="E339" s="10">
        <f>VLOOKUP(A339,home!$A$2:$E$405,3,FALSE)</f>
        <v>1.2518</v>
      </c>
      <c r="F339" s="10">
        <f>VLOOKUP(B339,home!$B$2:$E$405,3,FALSE)</f>
        <v>1.5282</v>
      </c>
      <c r="G339" s="10">
        <f>VLOOKUP(C339,away!$B$2:$E$405,4,FALSE)</f>
        <v>0.79879999999999995</v>
      </c>
      <c r="H339" s="10">
        <f>VLOOKUP(A339,away!$A$2:$E$405,3,FALSE)</f>
        <v>1.0562</v>
      </c>
      <c r="I339" s="10">
        <f>VLOOKUP(C339,away!$B$2:$E$405,3,FALSE)</f>
        <v>1.1938</v>
      </c>
      <c r="J339" s="10">
        <f>VLOOKUP(B339,home!$B$2:$E$405,4,FALSE)</f>
        <v>0.49399999999999999</v>
      </c>
      <c r="K339" s="12">
        <f t="shared" si="504"/>
        <v>1.528105007088</v>
      </c>
      <c r="L339" s="12">
        <f t="shared" si="505"/>
        <v>0.62288043063999998</v>
      </c>
      <c r="M339" s="13">
        <f t="shared" si="506"/>
        <v>0.11636942642929474</v>
      </c>
      <c r="N339" s="13">
        <f t="shared" si="507"/>
        <v>0.17782470319856394</v>
      </c>
      <c r="O339" s="13">
        <f t="shared" si="508"/>
        <v>7.2484238447608887E-2</v>
      </c>
      <c r="P339" s="13">
        <f t="shared" si="509"/>
        <v>0.11076352770675167</v>
      </c>
      <c r="Q339" s="13">
        <f t="shared" si="510"/>
        <v>0.13586740967083158</v>
      </c>
      <c r="R339" s="13">
        <f t="shared" si="511"/>
        <v>2.2574506829429533E-2</v>
      </c>
      <c r="S339" s="13">
        <f t="shared" si="512"/>
        <v>2.6356920899448282E-2</v>
      </c>
      <c r="T339" s="13">
        <f t="shared" si="513"/>
        <v>8.4629150645708848E-2</v>
      </c>
      <c r="U339" s="13">
        <f t="shared" si="514"/>
        <v>3.4496216918593524E-2</v>
      </c>
      <c r="V339" s="13">
        <f t="shared" si="515"/>
        <v>2.7874690189394389E-3</v>
      </c>
      <c r="W339" s="13">
        <f t="shared" si="516"/>
        <v>6.9206556339358086E-2</v>
      </c>
      <c r="X339" s="13">
        <f t="shared" si="517"/>
        <v>4.3107409615770774E-2</v>
      </c>
      <c r="Y339" s="13">
        <f t="shared" si="518"/>
        <v>1.3425380932623089E-2</v>
      </c>
      <c r="Z339" s="13">
        <f t="shared" si="519"/>
        <v>4.6870728451335643E-3</v>
      </c>
      <c r="AA339" s="13">
        <f t="shared" si="520"/>
        <v>7.1623394832347979E-3</v>
      </c>
      <c r="AB339" s="13">
        <f t="shared" si="521"/>
        <v>5.4724034133975885E-3</v>
      </c>
      <c r="AC339" s="13">
        <f t="shared" si="522"/>
        <v>1.6582421570293453E-4</v>
      </c>
      <c r="AD339" s="13">
        <f t="shared" si="523"/>
        <v>2.6438721316372704E-2</v>
      </c>
      <c r="AE339" s="13">
        <f t="shared" si="524"/>
        <v>1.6468162119113176E-2</v>
      </c>
      <c r="AF339" s="13">
        <f t="shared" si="525"/>
        <v>5.128847956301274E-3</v>
      </c>
      <c r="AG339" s="13">
        <f t="shared" si="526"/>
        <v>1.0648863412360075E-3</v>
      </c>
      <c r="AH339" s="13">
        <f t="shared" si="527"/>
        <v>7.2987148805446088E-4</v>
      </c>
      <c r="AI339" s="13">
        <f t="shared" si="528"/>
        <v>1.1153202754267911E-3</v>
      </c>
      <c r="AJ339" s="13">
        <f t="shared" si="529"/>
        <v>8.5216324869322364E-4</v>
      </c>
      <c r="AK339" s="13">
        <f t="shared" si="530"/>
        <v>4.340649757281638E-4</v>
      </c>
      <c r="AL339" s="13">
        <f t="shared" si="531"/>
        <v>6.3134366728608731E-6</v>
      </c>
      <c r="AM339" s="13">
        <f t="shared" si="532"/>
        <v>8.0802284849106794E-3</v>
      </c>
      <c r="AN339" s="13">
        <f t="shared" si="533"/>
        <v>5.0330161983507572E-3</v>
      </c>
      <c r="AO339" s="13">
        <f t="shared" si="534"/>
        <v>1.5674836485234077E-3</v>
      </c>
      <c r="AP339" s="13">
        <f t="shared" si="535"/>
        <v>3.2545163000447295E-4</v>
      </c>
      <c r="AQ339" s="13">
        <f t="shared" si="536"/>
        <v>5.0679362862418993E-5</v>
      </c>
      <c r="AR339" s="13">
        <f t="shared" si="537"/>
        <v>9.0924533358244044E-5</v>
      </c>
      <c r="AS339" s="13">
        <f t="shared" si="538"/>
        <v>1.3894223469187262E-4</v>
      </c>
      <c r="AT339" s="13">
        <f t="shared" si="539"/>
        <v>1.0615916226432331E-4</v>
      </c>
      <c r="AU339" s="13">
        <f t="shared" si="540"/>
        <v>5.4074115801459971E-5</v>
      </c>
      <c r="AV339" s="13">
        <f t="shared" si="541"/>
        <v>2.0657731777516823E-5</v>
      </c>
      <c r="AW339" s="13">
        <f t="shared" si="542"/>
        <v>1.669249340218279E-7</v>
      </c>
      <c r="AX339" s="13">
        <f t="shared" si="543"/>
        <v>2.0579062677011811E-3</v>
      </c>
      <c r="AY339" s="13">
        <f t="shared" si="544"/>
        <v>1.2818295422424666E-3</v>
      </c>
      <c r="AZ339" s="13">
        <f t="shared" si="545"/>
        <v>3.9921326863953086E-4</v>
      </c>
      <c r="BA339" s="13">
        <f t="shared" si="546"/>
        <v>8.2887377562464347E-5</v>
      </c>
      <c r="BB339" s="13">
        <f t="shared" si="547"/>
        <v>1.2907231357682012E-5</v>
      </c>
      <c r="BC339" s="13">
        <f t="shared" si="548"/>
        <v>1.6079323652886168E-6</v>
      </c>
      <c r="BD339" s="13">
        <f t="shared" si="549"/>
        <v>9.4391854156540173E-6</v>
      </c>
      <c r="BE339" s="13">
        <f t="shared" si="550"/>
        <v>1.4424066496492928E-5</v>
      </c>
      <c r="BF339" s="13">
        <f t="shared" si="551"/>
        <v>1.1020744117930559E-5</v>
      </c>
      <c r="BG339" s="13">
        <f t="shared" si="552"/>
        <v>5.6136180894817693E-6</v>
      </c>
      <c r="BH339" s="13">
        <f t="shared" si="553"/>
        <v>2.144549477604215E-6</v>
      </c>
      <c r="BI339" s="13">
        <f t="shared" si="554"/>
        <v>6.5541935893499163E-7</v>
      </c>
      <c r="BJ339" s="14">
        <f t="shared" si="555"/>
        <v>0.5920544390803999</v>
      </c>
      <c r="BK339" s="14">
        <f t="shared" si="556"/>
        <v>0.25773131124905241</v>
      </c>
      <c r="BL339" s="14">
        <f t="shared" si="557"/>
        <v>0.14577518044101651</v>
      </c>
      <c r="BM339" s="14">
        <f t="shared" si="558"/>
        <v>0.36308252871581342</v>
      </c>
      <c r="BN339" s="14">
        <f t="shared" si="559"/>
        <v>0.63588381228248037</v>
      </c>
    </row>
    <row r="340" spans="1:66" x14ac:dyDescent="0.25">
      <c r="A340" t="s">
        <v>122</v>
      </c>
      <c r="B340" t="s">
        <v>130</v>
      </c>
      <c r="C340" t="s">
        <v>133</v>
      </c>
      <c r="D340" s="11">
        <v>44413</v>
      </c>
      <c r="E340" s="10">
        <f>VLOOKUP(A340,home!$A$2:$E$405,3,FALSE)</f>
        <v>1.2608999999999999</v>
      </c>
      <c r="F340" s="10">
        <f>VLOOKUP(B340,home!$B$2:$E$405,3,FALSE)</f>
        <v>1.0345</v>
      </c>
      <c r="G340" s="10">
        <f>VLOOKUP(C340,away!$B$2:$E$405,4,FALSE)</f>
        <v>1.3448</v>
      </c>
      <c r="H340" s="10">
        <f>VLOOKUP(A340,away!$A$2:$E$405,3,FALSE)</f>
        <v>1.0995999999999999</v>
      </c>
      <c r="I340" s="10">
        <f>VLOOKUP(C340,away!$B$2:$E$405,3,FALSE)</f>
        <v>0.79079999999999995</v>
      </c>
      <c r="J340" s="10">
        <f>VLOOKUP(B340,home!$B$2:$E$405,4,FALSE)</f>
        <v>0.79079999999999995</v>
      </c>
      <c r="K340" s="12">
        <f t="shared" si="504"/>
        <v>1.7541585320399997</v>
      </c>
      <c r="L340" s="12">
        <f t="shared" si="505"/>
        <v>0.68765095814399979</v>
      </c>
      <c r="M340" s="13">
        <f t="shared" si="506"/>
        <v>8.7003277364218187E-2</v>
      </c>
      <c r="N340" s="13">
        <f t="shared" si="507"/>
        <v>0.15261754130388591</v>
      </c>
      <c r="O340" s="13">
        <f t="shared" si="508"/>
        <v>5.9827887041172798E-2</v>
      </c>
      <c r="P340" s="13">
        <f t="shared" si="509"/>
        <v>0.10494759850719859</v>
      </c>
      <c r="Q340" s="13">
        <f t="shared" si="510"/>
        <v>0.13385768110858928</v>
      </c>
      <c r="R340" s="13">
        <f t="shared" si="511"/>
        <v>2.0570351923796731E-2</v>
      </c>
      <c r="S340" s="13">
        <f t="shared" si="512"/>
        <v>3.1648228567070849E-2</v>
      </c>
      <c r="T340" s="13">
        <f t="shared" si="513"/>
        <v>9.2047362669255381E-2</v>
      </c>
      <c r="U340" s="13">
        <f t="shared" si="514"/>
        <v>3.6083658334193455E-2</v>
      </c>
      <c r="V340" s="13">
        <f t="shared" si="515"/>
        <v>4.2417375091345954E-3</v>
      </c>
      <c r="W340" s="13">
        <f t="shared" si="516"/>
        <v>7.8269197798573817E-2</v>
      </c>
      <c r="X340" s="13">
        <f t="shared" si="517"/>
        <v>5.3821888859351512E-2</v>
      </c>
      <c r="Y340" s="13">
        <f t="shared" si="518"/>
        <v>1.8505336721626468E-2</v>
      </c>
      <c r="Z340" s="13">
        <f t="shared" si="519"/>
        <v>4.7150740699193642E-3</v>
      </c>
      <c r="AA340" s="13">
        <f t="shared" si="520"/>
        <v>8.2709874089496194E-3</v>
      </c>
      <c r="AB340" s="13">
        <f t="shared" si="521"/>
        <v>7.2543115659021934E-3</v>
      </c>
      <c r="AC340" s="13">
        <f t="shared" si="522"/>
        <v>3.1978692252162698E-4</v>
      </c>
      <c r="AD340" s="13">
        <f t="shared" si="523"/>
        <v>3.432414527857363E-2</v>
      </c>
      <c r="AE340" s="13">
        <f t="shared" si="524"/>
        <v>2.3603031388284998E-2</v>
      </c>
      <c r="AF340" s="13">
        <f t="shared" si="525"/>
        <v>8.1153235746285399E-3</v>
      </c>
      <c r="AG340" s="13">
        <f t="shared" si="526"/>
        <v>1.8601700105806353E-3</v>
      </c>
      <c r="AH340" s="13">
        <f t="shared" si="527"/>
        <v>8.1058130047499471E-4</v>
      </c>
      <c r="AI340" s="13">
        <f t="shared" si="528"/>
        <v>1.4218881041402906E-3</v>
      </c>
      <c r="AJ340" s="13">
        <f t="shared" si="529"/>
        <v>1.2471085747419353E-3</v>
      </c>
      <c r="AK340" s="13">
        <f t="shared" si="530"/>
        <v>7.2920871558793674E-4</v>
      </c>
      <c r="AL340" s="13">
        <f t="shared" si="531"/>
        <v>1.5429703601696695E-5</v>
      </c>
      <c r="AM340" s="13">
        <f t="shared" si="532"/>
        <v>1.2041998459078081E-2</v>
      </c>
      <c r="AN340" s="13">
        <f t="shared" si="533"/>
        <v>8.2806917783536105E-3</v>
      </c>
      <c r="AO340" s="13">
        <f t="shared" si="534"/>
        <v>2.8471128177400009E-3</v>
      </c>
      <c r="AP340" s="13">
        <f t="shared" si="535"/>
        <v>6.5260661902099171E-4</v>
      </c>
      <c r="AQ340" s="13">
        <f t="shared" si="536"/>
        <v>1.1219139171522526E-4</v>
      </c>
      <c r="AR340" s="13">
        <f t="shared" si="537"/>
        <v>1.1147940158504795E-4</v>
      </c>
      <c r="AS340" s="13">
        <f t="shared" si="538"/>
        <v>1.9555254343712531E-4</v>
      </c>
      <c r="AT340" s="13">
        <f t="shared" si="539"/>
        <v>1.7151508126617805E-4</v>
      </c>
      <c r="AU340" s="13">
        <f t="shared" si="540"/>
        <v>1.0028821439220008E-4</v>
      </c>
      <c r="AV340" s="13">
        <f t="shared" si="541"/>
        <v>4.3980356734783575E-5</v>
      </c>
      <c r="AW340" s="13">
        <f t="shared" si="542"/>
        <v>5.1700170503574175E-7</v>
      </c>
      <c r="AX340" s="13">
        <f t="shared" si="543"/>
        <v>3.5205957233007254E-3</v>
      </c>
      <c r="AY340" s="13">
        <f t="shared" si="544"/>
        <v>2.4209410223654114E-3</v>
      </c>
      <c r="AZ340" s="13">
        <f t="shared" si="545"/>
        <v>8.3238120681984476E-4</v>
      </c>
      <c r="BA340" s="13">
        <f t="shared" si="546"/>
        <v>1.9079591147024174E-4</v>
      </c>
      <c r="BB340" s="13">
        <f t="shared" si="547"/>
        <v>3.2800247833117361E-5</v>
      </c>
      <c r="BC340" s="13">
        <f t="shared" si="548"/>
        <v>4.5110243699607635E-6</v>
      </c>
      <c r="BD340" s="13">
        <f t="shared" si="549"/>
        <v>1.2776486218879653E-5</v>
      </c>
      <c r="BE340" s="13">
        <f t="shared" si="550"/>
        <v>2.2411982310339217E-5</v>
      </c>
      <c r="BF340" s="13">
        <f t="shared" si="551"/>
        <v>1.9657084994805544E-5</v>
      </c>
      <c r="BG340" s="13">
        <f t="shared" si="552"/>
        <v>1.149388111955787E-5</v>
      </c>
      <c r="BH340" s="13">
        <f t="shared" si="553"/>
        <v>5.0405224080314718E-6</v>
      </c>
      <c r="BI340" s="13">
        <f t="shared" si="554"/>
        <v>1.7683750775974422E-6</v>
      </c>
      <c r="BJ340" s="14">
        <f t="shared" si="555"/>
        <v>0.62795830491541738</v>
      </c>
      <c r="BK340" s="14">
        <f t="shared" si="556"/>
        <v>0.23059699959611096</v>
      </c>
      <c r="BL340" s="14">
        <f t="shared" si="557"/>
        <v>0.1369119468985045</v>
      </c>
      <c r="BM340" s="14">
        <f t="shared" si="558"/>
        <v>0.43893756421043034</v>
      </c>
      <c r="BN340" s="14">
        <f t="shared" si="559"/>
        <v>0.55882433724886149</v>
      </c>
    </row>
    <row r="341" spans="1:66" x14ac:dyDescent="0.25">
      <c r="A341" t="s">
        <v>122</v>
      </c>
      <c r="B341" t="s">
        <v>362</v>
      </c>
      <c r="C341" t="s">
        <v>143</v>
      </c>
      <c r="D341" s="11">
        <v>44413</v>
      </c>
      <c r="E341" s="10">
        <f>VLOOKUP(A341,home!$A$2:$E$405,3,FALSE)</f>
        <v>1.2608999999999999</v>
      </c>
      <c r="F341" s="10">
        <f>VLOOKUP(B341,home!$B$2:$E$405,3,FALSE)</f>
        <v>1.3103</v>
      </c>
      <c r="G341" s="10">
        <f>VLOOKUP(C341,away!$B$2:$E$405,4,FALSE)</f>
        <v>0.89649999999999996</v>
      </c>
      <c r="H341" s="10">
        <f>VLOOKUP(A341,away!$A$2:$E$405,3,FALSE)</f>
        <v>1.0995999999999999</v>
      </c>
      <c r="I341" s="10">
        <f>VLOOKUP(C341,away!$B$2:$E$405,3,FALSE)</f>
        <v>0.98850000000000005</v>
      </c>
      <c r="J341" s="10">
        <f>VLOOKUP(B341,home!$B$2:$E$405,4,FALSE)</f>
        <v>0.98850000000000005</v>
      </c>
      <c r="K341" s="12">
        <f t="shared" si="504"/>
        <v>1.4811589925549999</v>
      </c>
      <c r="L341" s="12">
        <f t="shared" si="505"/>
        <v>1.0744546221</v>
      </c>
      <c r="M341" s="13">
        <f t="shared" si="506"/>
        <v>7.764457359858902E-2</v>
      </c>
      <c r="N341" s="13">
        <f t="shared" si="507"/>
        <v>0.11500395840864866</v>
      </c>
      <c r="O341" s="13">
        <f t="shared" si="508"/>
        <v>8.342557098398759E-2</v>
      </c>
      <c r="P341" s="13">
        <f t="shared" si="509"/>
        <v>0.12356653467196871</v>
      </c>
      <c r="Q341" s="13">
        <f t="shared" si="510"/>
        <v>8.5169573588195588E-2</v>
      </c>
      <c r="R341" s="13">
        <f t="shared" si="511"/>
        <v>4.4818495172538553E-2</v>
      </c>
      <c r="S341" s="13">
        <f t="shared" si="512"/>
        <v>4.9162123581796301E-2</v>
      </c>
      <c r="T341" s="13">
        <f t="shared" si="513"/>
        <v>9.1510842004122836E-2</v>
      </c>
      <c r="U341" s="13">
        <f t="shared" si="514"/>
        <v>6.6383317157588342E-2</v>
      </c>
      <c r="V341" s="13">
        <f t="shared" si="515"/>
        <v>8.6931642004779187E-3</v>
      </c>
      <c r="W341" s="13">
        <f t="shared" si="516"/>
        <v>4.2049893270743571E-2</v>
      </c>
      <c r="X341" s="13">
        <f t="shared" si="517"/>
        <v>4.5180702183562113E-2</v>
      </c>
      <c r="Y341" s="13">
        <f t="shared" si="518"/>
        <v>2.4272307145425935E-2</v>
      </c>
      <c r="Z341" s="13">
        <f t="shared" si="519"/>
        <v>1.60518130979002E-2</v>
      </c>
      <c r="AA341" s="13">
        <f t="shared" si="520"/>
        <v>2.3775287316767015E-2</v>
      </c>
      <c r="AB341" s="13">
        <f t="shared" si="521"/>
        <v>1.760749030490415E-2</v>
      </c>
      <c r="AC341" s="13">
        <f t="shared" si="522"/>
        <v>8.646645588048802E-4</v>
      </c>
      <c r="AD341" s="13">
        <f t="shared" si="523"/>
        <v>1.5570644388484964E-2</v>
      </c>
      <c r="AE341" s="13">
        <f t="shared" si="524"/>
        <v>1.6729950832283097E-2</v>
      </c>
      <c r="AF341" s="13">
        <f t="shared" si="525"/>
        <v>8.9877864996261575E-3</v>
      </c>
      <c r="AG341" s="13">
        <f t="shared" si="526"/>
        <v>3.2189895823237689E-3</v>
      </c>
      <c r="AH341" s="13">
        <f t="shared" si="527"/>
        <v>4.3117361940310456E-3</v>
      </c>
      <c r="AI341" s="13">
        <f t="shared" si="528"/>
        <v>6.3863668373139544E-3</v>
      </c>
      <c r="AJ341" s="13">
        <f t="shared" si="529"/>
        <v>4.7296123354212995E-3</v>
      </c>
      <c r="AK341" s="13">
        <f t="shared" si="530"/>
        <v>2.3351026139694373E-3</v>
      </c>
      <c r="AL341" s="13">
        <f t="shared" si="531"/>
        <v>5.5042405790030524E-5</v>
      </c>
      <c r="AM341" s="13">
        <f t="shared" si="532"/>
        <v>4.6125199911761054E-3</v>
      </c>
      <c r="AN341" s="13">
        <f t="shared" si="533"/>
        <v>4.9559434240478177E-3</v>
      </c>
      <c r="AO341" s="13">
        <f t="shared" si="534"/>
        <v>2.6624681594171386E-3</v>
      </c>
      <c r="AP341" s="13">
        <f t="shared" si="535"/>
        <v>9.535670733599416E-4</v>
      </c>
      <c r="AQ341" s="13">
        <f t="shared" si="536"/>
        <v>2.5614113736348971E-4</v>
      </c>
      <c r="AR341" s="13">
        <f t="shared" si="537"/>
        <v>9.2655297659050429E-4</v>
      </c>
      <c r="AS341" s="13">
        <f t="shared" si="538"/>
        <v>1.3723722733556278E-3</v>
      </c>
      <c r="AT341" s="13">
        <f t="shared" si="539"/>
        <v>1.0163507669069185E-3</v>
      </c>
      <c r="AU341" s="13">
        <f t="shared" si="540"/>
        <v>5.0179235933145102E-4</v>
      </c>
      <c r="AV341" s="13">
        <f t="shared" si="541"/>
        <v>1.8580856635479223E-4</v>
      </c>
      <c r="AW341" s="13">
        <f t="shared" si="542"/>
        <v>2.4332384194406909E-6</v>
      </c>
      <c r="AX341" s="13">
        <f t="shared" si="543"/>
        <v>1.1386459105450334E-3</v>
      </c>
      <c r="AY341" s="13">
        <f t="shared" si="544"/>
        <v>1.2234233615203741E-3</v>
      </c>
      <c r="AZ341" s="13">
        <f t="shared" si="545"/>
        <v>6.5725644278534262E-4</v>
      </c>
      <c r="BA341" s="13">
        <f t="shared" si="546"/>
        <v>2.3539740761857191E-4</v>
      </c>
      <c r="BB341" s="13">
        <f t="shared" si="547"/>
        <v>6.3230958161533069E-5</v>
      </c>
      <c r="BC341" s="13">
        <f t="shared" si="548"/>
        <v>1.3587759051294189E-5</v>
      </c>
      <c r="BD341" s="13">
        <f t="shared" si="549"/>
        <v>1.6592318805302999E-4</v>
      </c>
      <c r="BE341" s="13">
        <f t="shared" si="550"/>
        <v>2.4575862205813975E-4</v>
      </c>
      <c r="BF341" s="13">
        <f t="shared" si="551"/>
        <v>1.8200379652966964E-4</v>
      </c>
      <c r="BG341" s="13">
        <f t="shared" si="552"/>
        <v>8.9858853303023556E-5</v>
      </c>
      <c r="BH341" s="13">
        <f t="shared" si="553"/>
        <v>3.3273812157613491E-5</v>
      </c>
      <c r="BI341" s="13">
        <f t="shared" si="554"/>
        <v>9.8567612187670111E-6</v>
      </c>
      <c r="BJ341" s="14">
        <f t="shared" si="555"/>
        <v>0.4644668295284633</v>
      </c>
      <c r="BK341" s="14">
        <f t="shared" si="556"/>
        <v>0.26120952637894723</v>
      </c>
      <c r="BL341" s="14">
        <f t="shared" si="557"/>
        <v>0.25850253089238101</v>
      </c>
      <c r="BM341" s="14">
        <f t="shared" si="558"/>
        <v>0.46938100335066268</v>
      </c>
      <c r="BN341" s="14">
        <f t="shared" si="559"/>
        <v>0.52962870642392812</v>
      </c>
    </row>
    <row r="342" spans="1:66" x14ac:dyDescent="0.25">
      <c r="A342" t="s">
        <v>122</v>
      </c>
      <c r="B342" t="s">
        <v>126</v>
      </c>
      <c r="C342" t="s">
        <v>135</v>
      </c>
      <c r="D342" s="11">
        <v>44413</v>
      </c>
      <c r="E342" s="10">
        <f>VLOOKUP(A342,home!$A$2:$E$405,3,FALSE)</f>
        <v>1.2608999999999999</v>
      </c>
      <c r="F342" s="10">
        <f>VLOOKUP(B342,home!$B$2:$E$405,3,FALSE)</f>
        <v>1.2758</v>
      </c>
      <c r="G342" s="10">
        <f>VLOOKUP(C342,away!$B$2:$E$405,4,FALSE)</f>
        <v>1.1033999999999999</v>
      </c>
      <c r="H342" s="10">
        <f>VLOOKUP(A342,away!$A$2:$E$405,3,FALSE)</f>
        <v>1.0995999999999999</v>
      </c>
      <c r="I342" s="10">
        <f>VLOOKUP(C342,away!$B$2:$E$405,3,FALSE)</f>
        <v>1.1071</v>
      </c>
      <c r="J342" s="10">
        <f>VLOOKUP(B342,home!$B$2:$E$405,4,FALSE)</f>
        <v>0.83030000000000004</v>
      </c>
      <c r="K342" s="12">
        <f t="shared" si="504"/>
        <v>1.7749912731479998</v>
      </c>
      <c r="L342" s="12">
        <f t="shared" si="505"/>
        <v>1.0107799529479999</v>
      </c>
      <c r="M342" s="13">
        <f t="shared" si="506"/>
        <v>6.1681500299810281E-2</v>
      </c>
      <c r="N342" s="13">
        <f t="shared" si="507"/>
        <v>0.10948412474683895</v>
      </c>
      <c r="O342" s="13">
        <f t="shared" si="508"/>
        <v>6.2346423970804282E-2</v>
      </c>
      <c r="P342" s="13">
        <f t="shared" si="509"/>
        <v>0.11066435846016284</v>
      </c>
      <c r="Q342" s="13">
        <f t="shared" si="510"/>
        <v>9.7166682986943087E-2</v>
      </c>
      <c r="R342" s="13">
        <f t="shared" si="511"/>
        <v>3.1509257743842806E-2</v>
      </c>
      <c r="S342" s="13">
        <f t="shared" si="512"/>
        <v>4.9636439507280791E-2</v>
      </c>
      <c r="T342" s="13">
        <f t="shared" si="513"/>
        <v>9.8214135257655558E-2</v>
      </c>
      <c r="U342" s="13">
        <f t="shared" si="514"/>
        <v>5.5928657518691999E-2</v>
      </c>
      <c r="V342" s="13">
        <f t="shared" si="515"/>
        <v>9.8948896213624359E-3</v>
      </c>
      <c r="W342" s="13">
        <f t="shared" si="516"/>
        <v>5.7490004780854052E-2</v>
      </c>
      <c r="X342" s="13">
        <f t="shared" si="517"/>
        <v>5.8109744327371961E-2</v>
      </c>
      <c r="Y342" s="13">
        <f t="shared" si="518"/>
        <v>2.9368082318520665E-2</v>
      </c>
      <c r="Z342" s="13">
        <f t="shared" si="519"/>
        <v>1.0616308686582612E-2</v>
      </c>
      <c r="AA342" s="13">
        <f t="shared" si="520"/>
        <v>1.8843855271729434E-2</v>
      </c>
      <c r="AB342" s="13">
        <f t="shared" si="521"/>
        <v>1.6723839329891844E-2</v>
      </c>
      <c r="AC342" s="13">
        <f t="shared" si="522"/>
        <v>1.1095421709302659E-3</v>
      </c>
      <c r="AD342" s="13">
        <f t="shared" si="523"/>
        <v>2.5511064194813176E-2</v>
      </c>
      <c r="AE342" s="13">
        <f t="shared" si="524"/>
        <v>2.5786072266486673E-2</v>
      </c>
      <c r="AF342" s="13">
        <f t="shared" si="525"/>
        <v>1.3032022456116562E-2</v>
      </c>
      <c r="AG342" s="13">
        <f t="shared" si="526"/>
        <v>4.3908356816702594E-3</v>
      </c>
      <c r="AH342" s="13">
        <f t="shared" si="527"/>
        <v>2.6826879986763534E-3</v>
      </c>
      <c r="AI342" s="13">
        <f t="shared" si="528"/>
        <v>4.7617477862293986E-3</v>
      </c>
      <c r="AJ342" s="13">
        <f t="shared" si="529"/>
        <v>4.2260303827444962E-3</v>
      </c>
      <c r="AK342" s="13">
        <f t="shared" si="530"/>
        <v>2.500389016476594E-3</v>
      </c>
      <c r="AL342" s="13">
        <f t="shared" si="531"/>
        <v>7.962632032857466E-5</v>
      </c>
      <c r="AM342" s="13">
        <f t="shared" si="532"/>
        <v>9.0563832629023538E-3</v>
      </c>
      <c r="AN342" s="13">
        <f t="shared" si="533"/>
        <v>9.1540106483554966E-3</v>
      </c>
      <c r="AO342" s="13">
        <f t="shared" si="534"/>
        <v>4.6263452262151296E-3</v>
      </c>
      <c r="AP342" s="13">
        <f t="shared" si="535"/>
        <v>1.558739003358311E-3</v>
      </c>
      <c r="AQ342" s="13">
        <f t="shared" si="536"/>
        <v>3.9388553411818139E-4</v>
      </c>
      <c r="AR342" s="13">
        <f t="shared" si="537"/>
        <v>5.4232144981524984E-4</v>
      </c>
      <c r="AS342" s="13">
        <f t="shared" si="538"/>
        <v>9.6261584066303918E-4</v>
      </c>
      <c r="AT342" s="13">
        <f t="shared" si="539"/>
        <v>8.5431735828546027E-4</v>
      </c>
      <c r="AU342" s="13">
        <f t="shared" si="540"/>
        <v>5.054686184851816E-4</v>
      </c>
      <c r="AV342" s="13">
        <f t="shared" si="541"/>
        <v>2.243005966653432E-4</v>
      </c>
      <c r="AW342" s="13">
        <f t="shared" si="542"/>
        <v>3.9683227605946808E-6</v>
      </c>
      <c r="AX342" s="13">
        <f t="shared" si="543"/>
        <v>2.679166876322546E-3</v>
      </c>
      <c r="AY342" s="13">
        <f t="shared" si="544"/>
        <v>2.708048169189143E-3</v>
      </c>
      <c r="AZ342" s="13">
        <f t="shared" si="545"/>
        <v>1.3686204005169597E-3</v>
      </c>
      <c r="BA342" s="13">
        <f t="shared" si="546"/>
        <v>4.6112468801273515E-4</v>
      </c>
      <c r="BB342" s="13">
        <f t="shared" si="547"/>
        <v>1.1652389761316837E-4</v>
      </c>
      <c r="BC342" s="13">
        <f t="shared" si="548"/>
        <v>2.3556003949351184E-5</v>
      </c>
      <c r="BD342" s="13">
        <f t="shared" si="549"/>
        <v>9.1361274921158194E-5</v>
      </c>
      <c r="BE342" s="13">
        <f t="shared" si="550"/>
        <v>1.6216546568873099E-4</v>
      </c>
      <c r="BF342" s="13">
        <f t="shared" si="551"/>
        <v>1.4392114320173948E-4</v>
      </c>
      <c r="BG342" s="13">
        <f t="shared" si="552"/>
        <v>8.5152924401523698E-5</v>
      </c>
      <c r="BH342" s="13">
        <f t="shared" si="553"/>
        <v>3.7786424423933973E-5</v>
      </c>
      <c r="BI342" s="13">
        <f t="shared" si="554"/>
        <v>1.3414114719189842E-5</v>
      </c>
      <c r="BJ342" s="14">
        <f t="shared" si="555"/>
        <v>0.55069917272782443</v>
      </c>
      <c r="BK342" s="14">
        <f t="shared" si="556"/>
        <v>0.23577440454906431</v>
      </c>
      <c r="BL342" s="14">
        <f t="shared" si="557"/>
        <v>0.20314571423035777</v>
      </c>
      <c r="BM342" s="14">
        <f t="shared" si="558"/>
        <v>0.5246791721389984</v>
      </c>
      <c r="BN342" s="14">
        <f t="shared" si="559"/>
        <v>0.47285234820840227</v>
      </c>
    </row>
    <row r="343" spans="1:66" x14ac:dyDescent="0.25">
      <c r="A343" t="s">
        <v>122</v>
      </c>
      <c r="B343" t="s">
        <v>128</v>
      </c>
      <c r="C343" t="s">
        <v>125</v>
      </c>
      <c r="D343" s="11">
        <v>44413</v>
      </c>
      <c r="E343" s="10">
        <f>VLOOKUP(A343,home!$A$2:$E$405,3,FALSE)</f>
        <v>1.2608999999999999</v>
      </c>
      <c r="F343" s="10">
        <f>VLOOKUP(B343,home!$B$2:$E$405,3,FALSE)</f>
        <v>1.0345</v>
      </c>
      <c r="G343" s="10">
        <f>VLOOKUP(C343,away!$B$2:$E$405,4,FALSE)</f>
        <v>0.93100000000000005</v>
      </c>
      <c r="H343" s="10">
        <f>VLOOKUP(A343,away!$A$2:$E$405,3,FALSE)</f>
        <v>1.0995999999999999</v>
      </c>
      <c r="I343" s="10">
        <f>VLOOKUP(C343,away!$B$2:$E$405,3,FALSE)</f>
        <v>1.2653000000000001</v>
      </c>
      <c r="J343" s="10">
        <f>VLOOKUP(B343,home!$B$2:$E$405,4,FALSE)</f>
        <v>1.0676000000000001</v>
      </c>
      <c r="K343" s="12">
        <f t="shared" si="504"/>
        <v>1.2143973775499999</v>
      </c>
      <c r="L343" s="12">
        <f t="shared" si="505"/>
        <v>1.4853773742880003</v>
      </c>
      <c r="M343" s="13">
        <f t="shared" si="506"/>
        <v>6.7220652362992794E-2</v>
      </c>
      <c r="N343" s="13">
        <f t="shared" si="507"/>
        <v>8.1632583946818646E-2</v>
      </c>
      <c r="O343" s="13">
        <f t="shared" si="508"/>
        <v>9.9848036104868712E-2</v>
      </c>
      <c r="P343" s="13">
        <f t="shared" si="509"/>
        <v>0.12125519319927025</v>
      </c>
      <c r="Q343" s="13">
        <f t="shared" si="510"/>
        <v>4.9567197933823401E-2</v>
      </c>
      <c r="R343" s="13">
        <f t="shared" si="511"/>
        <v>7.4156006848631675E-2</v>
      </c>
      <c r="S343" s="13">
        <f t="shared" si="512"/>
        <v>5.468119305952597E-2</v>
      </c>
      <c r="T343" s="13">
        <f t="shared" si="513"/>
        <v>7.3625994317756197E-2</v>
      </c>
      <c r="U343" s="13">
        <f t="shared" si="514"/>
        <v>9.0054860246558122E-2</v>
      </c>
      <c r="V343" s="13">
        <f t="shared" si="515"/>
        <v>1.0959559460313293E-2</v>
      </c>
      <c r="W343" s="13">
        <f t="shared" si="516"/>
        <v>2.0064758394445634E-2</v>
      </c>
      <c r="X343" s="13">
        <f t="shared" si="517"/>
        <v>2.9803738139664773E-2</v>
      </c>
      <c r="Y343" s="13">
        <f t="shared" si="518"/>
        <v>2.2134899150931194E-2</v>
      </c>
      <c r="Z343" s="13">
        <f t="shared" si="519"/>
        <v>3.6716551580167844E-2</v>
      </c>
      <c r="AA343" s="13">
        <f t="shared" si="520"/>
        <v>4.458848395163513E-2</v>
      </c>
      <c r="AB343" s="13">
        <f t="shared" si="521"/>
        <v>2.7074068989897983E-2</v>
      </c>
      <c r="AC343" s="13">
        <f t="shared" si="522"/>
        <v>1.2355796293852092E-3</v>
      </c>
      <c r="AD343" s="13">
        <f t="shared" si="523"/>
        <v>6.0916474938472794E-3</v>
      </c>
      <c r="AE343" s="13">
        <f t="shared" si="524"/>
        <v>9.0483953594989504E-3</v>
      </c>
      <c r="AF343" s="13">
        <f t="shared" si="525"/>
        <v>6.7201408703061391E-3</v>
      </c>
      <c r="AG343" s="13">
        <f t="shared" si="526"/>
        <v>3.3273150669269379E-3</v>
      </c>
      <c r="AH343" s="13">
        <f t="shared" si="527"/>
        <v>1.3634483744764911E-2</v>
      </c>
      <c r="AI343" s="13">
        <f t="shared" si="528"/>
        <v>1.6557681303890605E-2</v>
      </c>
      <c r="AJ343" s="13">
        <f t="shared" si="529"/>
        <v>1.0053802376876709E-2</v>
      </c>
      <c r="AK343" s="13">
        <f t="shared" si="530"/>
        <v>4.0697704136283437E-3</v>
      </c>
      <c r="AL343" s="13">
        <f t="shared" si="531"/>
        <v>8.9151438677002344E-5</v>
      </c>
      <c r="AM343" s="13">
        <f t="shared" si="532"/>
        <v>1.4795361482974332E-3</v>
      </c>
      <c r="AN343" s="13">
        <f t="shared" si="533"/>
        <v>2.1976695191222228E-3</v>
      </c>
      <c r="AO343" s="13">
        <f t="shared" si="534"/>
        <v>1.6321842899332699E-3</v>
      </c>
      <c r="AP343" s="13">
        <f t="shared" si="535"/>
        <v>8.0813653831173535E-4</v>
      </c>
      <c r="AQ343" s="13">
        <f t="shared" si="536"/>
        <v>3.0009693233591981E-4</v>
      </c>
      <c r="AR343" s="13">
        <f t="shared" si="537"/>
        <v>4.0504707329142601E-3</v>
      </c>
      <c r="AS343" s="13">
        <f t="shared" si="538"/>
        <v>4.9188810358941019E-3</v>
      </c>
      <c r="AT343" s="13">
        <f t="shared" si="539"/>
        <v>2.9867381152351128E-3</v>
      </c>
      <c r="AU343" s="13">
        <f t="shared" si="540"/>
        <v>1.20902897819005E-3</v>
      </c>
      <c r="AV343" s="13">
        <f t="shared" si="541"/>
        <v>3.6706040512398807E-4</v>
      </c>
      <c r="AW343" s="13">
        <f t="shared" si="542"/>
        <v>4.4670774286574736E-6</v>
      </c>
      <c r="AX343" s="13">
        <f t="shared" si="543"/>
        <v>2.9945746974713804E-4</v>
      </c>
      <c r="AY343" s="13">
        <f t="shared" si="544"/>
        <v>4.4480735012393221E-4</v>
      </c>
      <c r="AZ343" s="13">
        <f t="shared" si="545"/>
        <v>3.3035338689554487E-4</v>
      </c>
      <c r="BA343" s="13">
        <f t="shared" si="546"/>
        <v>1.635664821380175E-4</v>
      </c>
      <c r="BB343" s="13">
        <f t="shared" si="547"/>
        <v>6.0739487939923386E-5</v>
      </c>
      <c r="BC343" s="13">
        <f t="shared" si="548"/>
        <v>1.8044212222360188E-5</v>
      </c>
      <c r="BD343" s="13">
        <f t="shared" si="549"/>
        <v>1.0027462636477634E-3</v>
      </c>
      <c r="BE343" s="13">
        <f t="shared" si="550"/>
        <v>1.2177324329219045E-3</v>
      </c>
      <c r="BF343" s="13">
        <f t="shared" si="551"/>
        <v>7.3940553654897111E-4</v>
      </c>
      <c r="BG343" s="13">
        <f t="shared" si="552"/>
        <v>2.9931071484367368E-4</v>
      </c>
      <c r="BH343" s="13">
        <f t="shared" si="553"/>
        <v>9.0870536794693252E-5</v>
      </c>
      <c r="BI343" s="13">
        <f t="shared" si="554"/>
        <v>2.2070588316007256E-5</v>
      </c>
      <c r="BJ343" s="14">
        <f t="shared" si="555"/>
        <v>0.30975126249108664</v>
      </c>
      <c r="BK343" s="14">
        <f t="shared" si="556"/>
        <v>0.25588613650028841</v>
      </c>
      <c r="BL343" s="14">
        <f t="shared" si="557"/>
        <v>0.39694150932118266</v>
      </c>
      <c r="BM343" s="14">
        <f t="shared" si="558"/>
        <v>0.5051754492236249</v>
      </c>
      <c r="BN343" s="14">
        <f t="shared" si="559"/>
        <v>0.49367967039640548</v>
      </c>
    </row>
    <row r="344" spans="1:66" x14ac:dyDescent="0.25">
      <c r="A344" t="s">
        <v>122</v>
      </c>
      <c r="B344" t="s">
        <v>136</v>
      </c>
      <c r="C344" t="s">
        <v>123</v>
      </c>
      <c r="D344" s="11">
        <v>44413</v>
      </c>
      <c r="E344" s="10">
        <f>VLOOKUP(A344,home!$A$2:$E$405,3,FALSE)</f>
        <v>1.2608999999999999</v>
      </c>
      <c r="F344" s="10">
        <f>VLOOKUP(B344,home!$B$2:$E$405,3,FALSE)</f>
        <v>1.3103</v>
      </c>
      <c r="G344" s="10">
        <f>VLOOKUP(C344,away!$B$2:$E$405,4,FALSE)</f>
        <v>0.93100000000000005</v>
      </c>
      <c r="H344" s="10">
        <f>VLOOKUP(A344,away!$A$2:$E$405,3,FALSE)</f>
        <v>1.0995999999999999</v>
      </c>
      <c r="I344" s="10">
        <f>VLOOKUP(C344,away!$B$2:$E$405,3,FALSE)</f>
        <v>0.83030000000000004</v>
      </c>
      <c r="J344" s="10">
        <f>VLOOKUP(B344,home!$B$2:$E$405,4,FALSE)</f>
        <v>0.79079999999999995</v>
      </c>
      <c r="K344" s="12">
        <f t="shared" si="504"/>
        <v>1.5381584183700001</v>
      </c>
      <c r="L344" s="12">
        <f t="shared" si="505"/>
        <v>0.72199872350399985</v>
      </c>
      <c r="M344" s="13">
        <f t="shared" si="506"/>
        <v>0.10433408821236329</v>
      </c>
      <c r="N344" s="13">
        <f t="shared" si="507"/>
        <v>0.16048235610680478</v>
      </c>
      <c r="O344" s="13">
        <f t="shared" si="508"/>
        <v>7.5329078507280017E-2</v>
      </c>
      <c r="P344" s="13">
        <f t="shared" si="509"/>
        <v>0.11586805625402741</v>
      </c>
      <c r="Q344" s="13">
        <f t="shared" si="510"/>
        <v>0.12342364352276701</v>
      </c>
      <c r="R344" s="13">
        <f t="shared" si="511"/>
        <v>2.7193749262494373E-2</v>
      </c>
      <c r="S344" s="13">
        <f t="shared" si="512"/>
        <v>3.2169271544215172E-2</v>
      </c>
      <c r="T344" s="13">
        <f t="shared" si="513"/>
        <v>8.9111713073650511E-2</v>
      </c>
      <c r="U344" s="13">
        <f t="shared" si="514"/>
        <v>4.1828294355148704E-2</v>
      </c>
      <c r="V344" s="13">
        <f t="shared" si="515"/>
        <v>3.9695037236210061E-3</v>
      </c>
      <c r="W344" s="13">
        <f t="shared" si="516"/>
        <v>6.3281705436813995E-2</v>
      </c>
      <c r="X344" s="13">
        <f t="shared" si="517"/>
        <v>4.5689310546535834E-2</v>
      </c>
      <c r="Y344" s="13">
        <f t="shared" si="518"/>
        <v>1.649381194618835E-2</v>
      </c>
      <c r="Z344" s="13">
        <f t="shared" si="519"/>
        <v>6.5446174182695934E-3</v>
      </c>
      <c r="AA344" s="13">
        <f t="shared" si="520"/>
        <v>1.0066658376922312E-2</v>
      </c>
      <c r="AB344" s="13">
        <f t="shared" si="521"/>
        <v>7.7420576636589699E-3</v>
      </c>
      <c r="AC344" s="13">
        <f t="shared" si="522"/>
        <v>2.7552037919100522E-4</v>
      </c>
      <c r="AD344" s="13">
        <f t="shared" si="523"/>
        <v>2.4334321986611521E-2</v>
      </c>
      <c r="AE344" s="13">
        <f t="shared" si="524"/>
        <v>1.7569349411668836E-2</v>
      </c>
      <c r="AF344" s="13">
        <f t="shared" si="525"/>
        <v>6.3425239240103241E-3</v>
      </c>
      <c r="AG344" s="13">
        <f t="shared" si="526"/>
        <v>1.5264313923096786E-3</v>
      </c>
      <c r="AH344" s="13">
        <f t="shared" si="527"/>
        <v>1.1813013554531722E-3</v>
      </c>
      <c r="AI344" s="13">
        <f t="shared" si="528"/>
        <v>1.8170286245221886E-3</v>
      </c>
      <c r="AJ344" s="13">
        <f t="shared" si="529"/>
        <v>1.3974389376140335E-3</v>
      </c>
      <c r="AK344" s="13">
        <f t="shared" si="530"/>
        <v>7.1649415534968486E-4</v>
      </c>
      <c r="AL344" s="13">
        <f t="shared" si="531"/>
        <v>1.2239148812133452E-5</v>
      </c>
      <c r="AM344" s="13">
        <f t="shared" si="532"/>
        <v>7.4860084438065312E-3</v>
      </c>
      <c r="AN344" s="13">
        <f t="shared" si="533"/>
        <v>5.4048885405684807E-3</v>
      </c>
      <c r="AO344" s="13">
        <f t="shared" si="534"/>
        <v>1.9511613134859194E-3</v>
      </c>
      <c r="AP344" s="13">
        <f t="shared" si="535"/>
        <v>4.6957865922907395E-4</v>
      </c>
      <c r="AQ344" s="13">
        <f t="shared" si="536"/>
        <v>8.4758798137027759E-5</v>
      </c>
      <c r="AR344" s="13">
        <f t="shared" si="537"/>
        <v>1.7057961414214707E-4</v>
      </c>
      <c r="AS344" s="13">
        <f t="shared" si="538"/>
        <v>2.6237846949504984E-4</v>
      </c>
      <c r="AT344" s="13">
        <f t="shared" si="539"/>
        <v>2.0178982582642365E-4</v>
      </c>
      <c r="AU344" s="13">
        <f t="shared" si="540"/>
        <v>1.0346157311210984E-4</v>
      </c>
      <c r="AV344" s="13">
        <f t="shared" si="541"/>
        <v>3.9785072415048763E-5</v>
      </c>
      <c r="AW344" s="13">
        <f t="shared" si="542"/>
        <v>3.7756020304143171E-7</v>
      </c>
      <c r="AX344" s="13">
        <f t="shared" si="543"/>
        <v>1.9191111513049868E-3</v>
      </c>
      <c r="AY344" s="13">
        <f t="shared" si="544"/>
        <v>1.3855958015044922E-3</v>
      </c>
      <c r="AZ344" s="13">
        <f t="shared" si="545"/>
        <v>5.0019919998937228E-4</v>
      </c>
      <c r="BA344" s="13">
        <f t="shared" si="546"/>
        <v>1.2038106129668295E-4</v>
      </c>
      <c r="BB344" s="13">
        <f t="shared" si="547"/>
        <v>2.1728743147565457E-5</v>
      </c>
      <c r="BC344" s="13">
        <f t="shared" si="548"/>
        <v>3.1376249631777099E-6</v>
      </c>
      <c r="BD344" s="13">
        <f t="shared" si="549"/>
        <v>2.0526377277739163E-5</v>
      </c>
      <c r="BE344" s="13">
        <f t="shared" si="550"/>
        <v>3.157282000839318E-5</v>
      </c>
      <c r="BF344" s="13">
        <f t="shared" si="551"/>
        <v>2.428199944379538E-5</v>
      </c>
      <c r="BG344" s="13">
        <f t="shared" si="552"/>
        <v>1.244985395310984E-5</v>
      </c>
      <c r="BH344" s="13">
        <f t="shared" si="553"/>
        <v>4.787461916363233E-6</v>
      </c>
      <c r="BI344" s="13">
        <f t="shared" si="554"/>
        <v>1.4727749698559743E-6</v>
      </c>
      <c r="BJ344" s="14">
        <f t="shared" si="555"/>
        <v>0.56760171668479431</v>
      </c>
      <c r="BK344" s="14">
        <f t="shared" si="556"/>
        <v>0.25801427506373448</v>
      </c>
      <c r="BL344" s="14">
        <f t="shared" si="557"/>
        <v>0.16814518708100351</v>
      </c>
      <c r="BM344" s="14">
        <f t="shared" si="558"/>
        <v>0.39228960614076347</v>
      </c>
      <c r="BN344" s="14">
        <f t="shared" si="559"/>
        <v>0.60663097186573689</v>
      </c>
    </row>
    <row r="345" spans="1:66" x14ac:dyDescent="0.25">
      <c r="A345" t="s">
        <v>122</v>
      </c>
      <c r="B345" t="s">
        <v>138</v>
      </c>
      <c r="C345" t="s">
        <v>127</v>
      </c>
      <c r="D345" s="11">
        <v>44413</v>
      </c>
      <c r="E345" s="10">
        <f>VLOOKUP(A345,home!$A$2:$E$405,3,FALSE)</f>
        <v>1.2608999999999999</v>
      </c>
      <c r="F345" s="10">
        <f>VLOOKUP(B345,home!$B$2:$E$405,3,FALSE)</f>
        <v>1.3103</v>
      </c>
      <c r="G345" s="10">
        <f>VLOOKUP(C345,away!$B$2:$E$405,4,FALSE)</f>
        <v>1.1724000000000001</v>
      </c>
      <c r="H345" s="10">
        <f>VLOOKUP(A345,away!$A$2:$E$405,3,FALSE)</f>
        <v>1.0995999999999999</v>
      </c>
      <c r="I345" s="10">
        <f>VLOOKUP(C345,away!$B$2:$E$405,3,FALSE)</f>
        <v>1.028</v>
      </c>
      <c r="J345" s="10">
        <f>VLOOKUP(B345,home!$B$2:$E$405,4,FALSE)</f>
        <v>1.0676000000000001</v>
      </c>
      <c r="K345" s="12">
        <f t="shared" si="504"/>
        <v>1.9369891833480002</v>
      </c>
      <c r="L345" s="12">
        <f t="shared" si="505"/>
        <v>1.20680308288</v>
      </c>
      <c r="M345" s="13">
        <f t="shared" si="506"/>
        <v>4.3118968847263864E-2</v>
      </c>
      <c r="N345" s="13">
        <f t="shared" si="507"/>
        <v>8.3520976254269491E-2</v>
      </c>
      <c r="O345" s="13">
        <f t="shared" si="508"/>
        <v>5.2036104535484712E-2</v>
      </c>
      <c r="P345" s="13">
        <f t="shared" si="509"/>
        <v>0.1007933716287997</v>
      </c>
      <c r="Q345" s="13">
        <f t="shared" si="510"/>
        <v>8.0889613793592594E-2</v>
      </c>
      <c r="R345" s="13">
        <f t="shared" si="511"/>
        <v>3.1398665687244462E-2</v>
      </c>
      <c r="S345" s="13">
        <f t="shared" si="512"/>
        <v>5.8902752291501007E-2</v>
      </c>
      <c r="T345" s="13">
        <f t="shared" si="513"/>
        <v>9.7617835299080122E-2</v>
      </c>
      <c r="U345" s="13">
        <f t="shared" si="514"/>
        <v>6.0818875807752519E-2</v>
      </c>
      <c r="V345" s="13">
        <f t="shared" si="515"/>
        <v>1.5298775974151564E-2</v>
      </c>
      <c r="W345" s="13">
        <f t="shared" si="516"/>
        <v>5.2227435654462022E-2</v>
      </c>
      <c r="X345" s="13">
        <f t="shared" si="517"/>
        <v>6.3028230358721599E-2</v>
      </c>
      <c r="Y345" s="13">
        <f t="shared" si="518"/>
        <v>3.8031331352688033E-2</v>
      </c>
      <c r="Z345" s="13">
        <f t="shared" si="519"/>
        <v>1.2630668849895022E-2</v>
      </c>
      <c r="AA345" s="13">
        <f t="shared" si="520"/>
        <v>2.4465468940697184E-2</v>
      </c>
      <c r="AB345" s="13">
        <f t="shared" si="521"/>
        <v>2.3694674351833454E-2</v>
      </c>
      <c r="AC345" s="13">
        <f t="shared" si="522"/>
        <v>2.2351172428463884E-3</v>
      </c>
      <c r="AD345" s="13">
        <f t="shared" si="523"/>
        <v>2.5290994484174146E-2</v>
      </c>
      <c r="AE345" s="13">
        <f t="shared" si="524"/>
        <v>3.0521250112602438E-2</v>
      </c>
      <c r="AF345" s="13">
        <f t="shared" si="525"/>
        <v>1.8416569364620088E-2</v>
      </c>
      <c r="AG345" s="13">
        <f t="shared" si="526"/>
        <v>7.4083908950989576E-3</v>
      </c>
      <c r="AH345" s="13">
        <f t="shared" si="527"/>
        <v>3.8106825267224275E-3</v>
      </c>
      <c r="AI345" s="13">
        <f t="shared" si="528"/>
        <v>7.3812508354345685E-3</v>
      </c>
      <c r="AJ345" s="13">
        <f t="shared" si="529"/>
        <v>7.1487015139075748E-3</v>
      </c>
      <c r="AK345" s="13">
        <f t="shared" si="530"/>
        <v>4.6156525024741496E-3</v>
      </c>
      <c r="AL345" s="13">
        <f t="shared" si="531"/>
        <v>2.0898923041518856E-4</v>
      </c>
      <c r="AM345" s="13">
        <f t="shared" si="532"/>
        <v>9.7976765503918484E-3</v>
      </c>
      <c r="AN345" s="13">
        <f t="shared" si="533"/>
        <v>1.1823866266073967E-2</v>
      </c>
      <c r="AO345" s="13">
        <f t="shared" si="534"/>
        <v>7.1345391307294521E-3</v>
      </c>
      <c r="AP345" s="13">
        <f t="shared" si="535"/>
        <v>2.8699946059640973E-3</v>
      </c>
      <c r="AQ345" s="13">
        <f t="shared" si="536"/>
        <v>8.658795845816117E-4</v>
      </c>
      <c r="AR345" s="13">
        <f t="shared" si="537"/>
        <v>9.1974868422511479E-4</v>
      </c>
      <c r="AS345" s="13">
        <f t="shared" si="538"/>
        <v>1.7815432527426027E-3</v>
      </c>
      <c r="AT345" s="13">
        <f t="shared" si="539"/>
        <v>1.7254150051145172E-3</v>
      </c>
      <c r="AU345" s="13">
        <f t="shared" si="540"/>
        <v>1.1140367338977183E-3</v>
      </c>
      <c r="AV345" s="13">
        <f t="shared" si="541"/>
        <v>5.394692758530535E-4</v>
      </c>
      <c r="AW345" s="13">
        <f t="shared" si="542"/>
        <v>1.3570161379342031E-5</v>
      </c>
      <c r="AX345" s="13">
        <f t="shared" si="543"/>
        <v>3.1629989166752255E-3</v>
      </c>
      <c r="AY345" s="13">
        <f t="shared" si="544"/>
        <v>3.8171168437897626E-3</v>
      </c>
      <c r="AZ345" s="13">
        <f t="shared" si="545"/>
        <v>2.3032541873993311E-3</v>
      </c>
      <c r="BA345" s="13">
        <f t="shared" si="546"/>
        <v>9.2652475133659349E-4</v>
      </c>
      <c r="BB345" s="13">
        <f t="shared" si="547"/>
        <v>2.7953323156940682E-4</v>
      </c>
      <c r="BC345" s="13">
        <f t="shared" si="548"/>
        <v>6.7468313125073828E-5</v>
      </c>
      <c r="BD345" s="13">
        <f t="shared" si="549"/>
        <v>1.8499259126628185E-4</v>
      </c>
      <c r="BE345" s="13">
        <f t="shared" si="550"/>
        <v>3.5832864828230565E-4</v>
      </c>
      <c r="BF345" s="13">
        <f t="shared" si="551"/>
        <v>3.4703935790326805E-4</v>
      </c>
      <c r="BG345" s="13">
        <f t="shared" si="552"/>
        <v>2.2407049415155519E-4</v>
      </c>
      <c r="BH345" s="13">
        <f t="shared" si="553"/>
        <v>1.085055308697509E-4</v>
      </c>
      <c r="BI345" s="13">
        <f t="shared" si="554"/>
        <v>4.2034807925627995E-5</v>
      </c>
      <c r="BJ345" s="14">
        <f t="shared" si="555"/>
        <v>0.54000147995094594</v>
      </c>
      <c r="BK345" s="14">
        <f t="shared" si="556"/>
        <v>0.22437509205876743</v>
      </c>
      <c r="BL345" s="14">
        <f t="shared" si="557"/>
        <v>0.22271526108378278</v>
      </c>
      <c r="BM345" s="14">
        <f t="shared" si="558"/>
        <v>0.6041612545143259</v>
      </c>
      <c r="BN345" s="14">
        <f t="shared" si="559"/>
        <v>0.39175770074665484</v>
      </c>
    </row>
    <row r="346" spans="1:66" x14ac:dyDescent="0.25">
      <c r="A346" t="s">
        <v>122</v>
      </c>
      <c r="B346" t="s">
        <v>144</v>
      </c>
      <c r="C346" t="s">
        <v>131</v>
      </c>
      <c r="D346" s="11">
        <v>44413</v>
      </c>
      <c r="E346" s="10">
        <f>VLOOKUP(A346,home!$A$2:$E$405,3,FALSE)</f>
        <v>1.2608999999999999</v>
      </c>
      <c r="F346" s="10">
        <f>VLOOKUP(B346,home!$B$2:$E$405,3,FALSE)</f>
        <v>1.0689</v>
      </c>
      <c r="G346" s="10">
        <f>VLOOKUP(C346,away!$B$2:$E$405,4,FALSE)</f>
        <v>0.8276</v>
      </c>
      <c r="H346" s="10">
        <f>VLOOKUP(A346,away!$A$2:$E$405,3,FALSE)</f>
        <v>1.0995999999999999</v>
      </c>
      <c r="I346" s="10">
        <f>VLOOKUP(C346,away!$B$2:$E$405,3,FALSE)</f>
        <v>1.1071</v>
      </c>
      <c r="J346" s="10">
        <f>VLOOKUP(B346,home!$B$2:$E$405,4,FALSE)</f>
        <v>1.6607000000000001</v>
      </c>
      <c r="K346" s="12">
        <f t="shared" si="504"/>
        <v>1.1154194258759997</v>
      </c>
      <c r="L346" s="12">
        <f t="shared" si="505"/>
        <v>2.0216816426119997</v>
      </c>
      <c r="M346" s="13">
        <f t="shared" si="506"/>
        <v>4.3408453814675008E-2</v>
      </c>
      <c r="N346" s="13">
        <f t="shared" si="507"/>
        <v>4.841863263212965E-2</v>
      </c>
      <c r="O346" s="13">
        <f t="shared" si="508"/>
        <v>8.7758074211299317E-2</v>
      </c>
      <c r="P346" s="13">
        <f t="shared" si="509"/>
        <v>9.788706075275086E-2</v>
      </c>
      <c r="Q346" s="13">
        <f t="shared" si="510"/>
        <v>2.7003541706115509E-2</v>
      </c>
      <c r="R346" s="13">
        <f t="shared" si="511"/>
        <v>8.8709443811982688E-2</v>
      </c>
      <c r="S346" s="13">
        <f t="shared" si="512"/>
        <v>5.5184392789714008E-2</v>
      </c>
      <c r="T346" s="13">
        <f t="shared" si="513"/>
        <v>5.4592564552761257E-2</v>
      </c>
      <c r="U346" s="13">
        <f t="shared" si="514"/>
        <v>9.8948236886540988E-2</v>
      </c>
      <c r="V346" s="13">
        <f t="shared" si="515"/>
        <v>1.3826897079829519E-2</v>
      </c>
      <c r="W346" s="13">
        <f t="shared" si="516"/>
        <v>1.0040091662151324E-2</v>
      </c>
      <c r="X346" s="13">
        <f t="shared" si="517"/>
        <v>2.0297869003513137E-2</v>
      </c>
      <c r="Y346" s="13">
        <f t="shared" si="518"/>
        <v>2.0517914574272818E-2</v>
      </c>
      <c r="Z346" s="13">
        <f t="shared" si="519"/>
        <v>5.9780751360335359E-2</v>
      </c>
      <c r="AA346" s="13">
        <f t="shared" si="520"/>
        <v>6.6680611360781156E-2</v>
      </c>
      <c r="AB346" s="13">
        <f t="shared" si="521"/>
        <v>3.7188424620551601E-2</v>
      </c>
      <c r="AC346" s="13">
        <f t="shared" si="522"/>
        <v>1.9487481635687444E-3</v>
      </c>
      <c r="AD346" s="13">
        <f t="shared" si="523"/>
        <v>2.7997283193848116E-3</v>
      </c>
      <c r="AE346" s="13">
        <f t="shared" si="524"/>
        <v>5.6601593476012201E-3</v>
      </c>
      <c r="AF346" s="13">
        <f t="shared" si="525"/>
        <v>5.7215201236520503E-3</v>
      </c>
      <c r="AG346" s="13">
        <f t="shared" si="526"/>
        <v>3.8556974006074963E-3</v>
      </c>
      <c r="AH346" s="13">
        <f t="shared" si="527"/>
        <v>3.021441190168557E-2</v>
      </c>
      <c r="AI346" s="13">
        <f t="shared" si="528"/>
        <v>3.3701741976559091E-2</v>
      </c>
      <c r="AJ346" s="13">
        <f t="shared" si="529"/>
        <v>1.8795788843257319E-2</v>
      </c>
      <c r="AK346" s="13">
        <f t="shared" si="530"/>
        <v>6.9883960001441989E-3</v>
      </c>
      <c r="AL346" s="13">
        <f t="shared" si="531"/>
        <v>1.7577887541765072E-4</v>
      </c>
      <c r="AM346" s="13">
        <f t="shared" si="532"/>
        <v>6.2457427092339637E-4</v>
      </c>
      <c r="AN346" s="13">
        <f t="shared" si="533"/>
        <v>1.2626903379736043E-3</v>
      </c>
      <c r="AO346" s="13">
        <f t="shared" si="534"/>
        <v>1.276378938292389E-3</v>
      </c>
      <c r="AP346" s="13">
        <f t="shared" si="535"/>
        <v>8.6014395618743897E-4</v>
      </c>
      <c r="AQ346" s="13">
        <f t="shared" si="536"/>
        <v>4.3473431155695129E-4</v>
      </c>
      <c r="AR346" s="13">
        <f t="shared" si="537"/>
        <v>1.2216784376791041E-2</v>
      </c>
      <c r="AS346" s="13">
        <f t="shared" si="538"/>
        <v>1.3626838615611146E-2</v>
      </c>
      <c r="AT346" s="13">
        <f t="shared" si="539"/>
        <v>7.5998202525649466E-3</v>
      </c>
      <c r="AU346" s="13">
        <f t="shared" si="540"/>
        <v>2.825662380958929E-3</v>
      </c>
      <c r="AV346" s="13">
        <f t="shared" si="541"/>
        <v>7.8794967767215507E-4</v>
      </c>
      <c r="AW346" s="13">
        <f t="shared" si="542"/>
        <v>1.1010705637686459E-5</v>
      </c>
      <c r="AX346" s="13">
        <f t="shared" si="543"/>
        <v>1.1611037911504926E-4</v>
      </c>
      <c r="AY346" s="13">
        <f t="shared" si="544"/>
        <v>2.3473822197361485E-4</v>
      </c>
      <c r="AZ346" s="13">
        <f t="shared" si="545"/>
        <v>2.3728297709171896E-4</v>
      </c>
      <c r="BA346" s="13">
        <f t="shared" si="546"/>
        <v>1.5990354629688398E-4</v>
      </c>
      <c r="BB346" s="13">
        <f t="shared" si="547"/>
        <v>8.0818516034242055E-5</v>
      </c>
      <c r="BC346" s="13">
        <f t="shared" si="548"/>
        <v>3.2677862049914124E-5</v>
      </c>
      <c r="BD346" s="13">
        <f t="shared" si="549"/>
        <v>4.1164081177179233E-3</v>
      </c>
      <c r="BE346" s="13">
        <f t="shared" si="550"/>
        <v>4.5915215793362303E-3</v>
      </c>
      <c r="BF346" s="13">
        <f t="shared" si="551"/>
        <v>2.5607361819602421E-3</v>
      </c>
      <c r="BG346" s="13">
        <f t="shared" si="552"/>
        <v>9.520982939673308E-4</v>
      </c>
      <c r="BH346" s="13">
        <f t="shared" si="553"/>
        <v>2.6549723310863982E-4</v>
      </c>
      <c r="BI346" s="13">
        <f t="shared" si="554"/>
        <v>5.9228154265141056E-5</v>
      </c>
      <c r="BJ346" s="14">
        <f t="shared" si="555"/>
        <v>0.20422777263968447</v>
      </c>
      <c r="BK346" s="14">
        <f t="shared" si="556"/>
        <v>0.21266606969792939</v>
      </c>
      <c r="BL346" s="14">
        <f t="shared" si="557"/>
        <v>0.5185876744767558</v>
      </c>
      <c r="BM346" s="14">
        <f t="shared" si="558"/>
        <v>0.60185333372941607</v>
      </c>
      <c r="BN346" s="14">
        <f t="shared" si="559"/>
        <v>0.39318520692895303</v>
      </c>
    </row>
    <row r="347" spans="1:66" x14ac:dyDescent="0.25">
      <c r="A347" t="s">
        <v>122</v>
      </c>
      <c r="B347" t="s">
        <v>132</v>
      </c>
      <c r="C347" t="s">
        <v>401</v>
      </c>
      <c r="D347" s="11">
        <v>44413</v>
      </c>
      <c r="E347" s="10">
        <f>VLOOKUP(A347,home!$A$2:$E$405,3,FALSE)</f>
        <v>1.2608999999999999</v>
      </c>
      <c r="F347" s="10">
        <f>VLOOKUP(B347,home!$B$2:$E$405,3,FALSE)</f>
        <v>0.93100000000000005</v>
      </c>
      <c r="G347" s="10">
        <f>VLOOKUP(C347,away!$B$2:$E$405,4,FALSE)</f>
        <v>0.8276</v>
      </c>
      <c r="H347" s="10">
        <f>VLOOKUP(A347,away!$A$2:$E$405,3,FALSE)</f>
        <v>1.0995999999999999</v>
      </c>
      <c r="I347" s="10">
        <f>VLOOKUP(C347,away!$B$2:$E$405,3,FALSE)</f>
        <v>0.94899999999999995</v>
      </c>
      <c r="J347" s="10">
        <f>VLOOKUP(B347,home!$B$2:$E$405,4,FALSE)</f>
        <v>0.98850000000000005</v>
      </c>
      <c r="K347" s="12">
        <f t="shared" si="504"/>
        <v>0.97151790203999999</v>
      </c>
      <c r="L347" s="12">
        <f t="shared" si="505"/>
        <v>1.0315199153999999</v>
      </c>
      <c r="M347" s="13">
        <f t="shared" si="506"/>
        <v>0.13492478318074955</v>
      </c>
      <c r="N347" s="13">
        <f t="shared" si="507"/>
        <v>0.13108184228896366</v>
      </c>
      <c r="O347" s="13">
        <f t="shared" si="508"/>
        <v>0.1391776009319701</v>
      </c>
      <c r="P347" s="13">
        <f t="shared" si="509"/>
        <v>0.13521353086838792</v>
      </c>
      <c r="Q347" s="13">
        <f t="shared" si="510"/>
        <v>6.3674178208056056E-2</v>
      </c>
      <c r="R347" s="13">
        <f t="shared" si="511"/>
        <v>7.1782233569460355E-2</v>
      </c>
      <c r="S347" s="13">
        <f t="shared" si="512"/>
        <v>3.3875724123648226E-2</v>
      </c>
      <c r="T347" s="13">
        <f t="shared" si="513"/>
        <v>6.5681182918338507E-2</v>
      </c>
      <c r="U347" s="13">
        <f t="shared" si="514"/>
        <v>6.9737724961147385E-2</v>
      </c>
      <c r="V347" s="13">
        <f t="shared" si="515"/>
        <v>3.7720244828275736E-3</v>
      </c>
      <c r="W347" s="13">
        <f t="shared" si="516"/>
        <v>2.0620201342270571E-2</v>
      </c>
      <c r="X347" s="13">
        <f t="shared" si="517"/>
        <v>2.1270148344109903E-2</v>
      </c>
      <c r="Y347" s="13">
        <f t="shared" si="518"/>
        <v>1.0970290810230847E-2</v>
      </c>
      <c r="Z347" s="13">
        <f t="shared" si="519"/>
        <v>2.4681601166264264E-2</v>
      </c>
      <c r="AA347" s="13">
        <f t="shared" si="520"/>
        <v>2.3978617384037074E-2</v>
      </c>
      <c r="AB347" s="13">
        <f t="shared" si="521"/>
        <v>1.1647828027379785E-2</v>
      </c>
      <c r="AC347" s="13">
        <f t="shared" si="522"/>
        <v>2.3625605356813426E-4</v>
      </c>
      <c r="AD347" s="13">
        <f t="shared" si="523"/>
        <v>5.0082236869212742E-3</v>
      </c>
      <c r="AE347" s="13">
        <f t="shared" si="524"/>
        <v>5.1660824738373077E-3</v>
      </c>
      <c r="AF347" s="13">
        <f t="shared" si="525"/>
        <v>2.664458478181041E-3</v>
      </c>
      <c r="AG347" s="13">
        <f t="shared" si="526"/>
        <v>9.1614732800003997E-4</v>
      </c>
      <c r="AH347" s="13">
        <f t="shared" si="527"/>
        <v>6.3648907867403619E-3</v>
      </c>
      <c r="AI347" s="13">
        <f t="shared" si="528"/>
        <v>6.183605343847722E-3</v>
      </c>
      <c r="AJ347" s="13">
        <f t="shared" si="529"/>
        <v>3.0037416453491356E-3</v>
      </c>
      <c r="AK347" s="13">
        <f t="shared" si="530"/>
        <v>9.7272959385325669E-4</v>
      </c>
      <c r="AL347" s="13">
        <f t="shared" si="531"/>
        <v>9.4704662668781593E-6</v>
      </c>
      <c r="AM347" s="13">
        <f t="shared" si="532"/>
        <v>9.731157938529584E-4</v>
      </c>
      <c r="AN347" s="13">
        <f t="shared" si="533"/>
        <v>1.0037883213496073E-3</v>
      </c>
      <c r="AO347" s="13">
        <f t="shared" si="534"/>
        <v>5.1771382215902732E-4</v>
      </c>
      <c r="AP347" s="13">
        <f t="shared" si="535"/>
        <v>1.7801070601163019E-4</v>
      </c>
      <c r="AQ347" s="13">
        <f t="shared" si="536"/>
        <v>4.5905397101352752E-5</v>
      </c>
      <c r="AR347" s="13">
        <f t="shared" si="537"/>
        <v>1.3131023211737317E-3</v>
      </c>
      <c r="AS347" s="13">
        <f t="shared" si="538"/>
        <v>1.2757024122305582E-3</v>
      </c>
      <c r="AT347" s="13">
        <f t="shared" si="539"/>
        <v>6.196838655787995E-4</v>
      </c>
      <c r="AU347" s="13">
        <f t="shared" si="540"/>
        <v>2.0067798967171756E-4</v>
      </c>
      <c r="AV347" s="13">
        <f t="shared" si="541"/>
        <v>4.8740564877867949E-5</v>
      </c>
      <c r="AW347" s="13">
        <f t="shared" si="542"/>
        <v>2.6363149088759533E-7</v>
      </c>
      <c r="AX347" s="13">
        <f t="shared" si="543"/>
        <v>1.5756656908100247E-4</v>
      </c>
      <c r="AY347" s="13">
        <f t="shared" si="544"/>
        <v>1.625330540083039E-4</v>
      </c>
      <c r="AZ347" s="13">
        <f t="shared" si="545"/>
        <v>8.3828041060174627E-5</v>
      </c>
      <c r="BA347" s="13">
        <f t="shared" si="546"/>
        <v>2.8823431274179683E-5</v>
      </c>
      <c r="BB347" s="13">
        <f t="shared" si="547"/>
        <v>7.4329858473698839E-6</v>
      </c>
      <c r="BC347" s="13">
        <f t="shared" si="548"/>
        <v>1.5334545864896761E-6</v>
      </c>
      <c r="BD347" s="13">
        <f t="shared" si="549"/>
        <v>2.2574853254144514E-4</v>
      </c>
      <c r="BE347" s="13">
        <f t="shared" si="550"/>
        <v>2.1931874072327347E-4</v>
      </c>
      <c r="BF347" s="13">
        <f t="shared" si="551"/>
        <v>1.0653604143276466E-4</v>
      </c>
      <c r="BG347" s="13">
        <f t="shared" si="552"/>
        <v>3.4500557154802016E-5</v>
      </c>
      <c r="BH347" s="13">
        <f t="shared" si="553"/>
        <v>8.37947722656109E-6</v>
      </c>
      <c r="BI347" s="13">
        <f t="shared" si="554"/>
        <v>1.6281624270681183E-6</v>
      </c>
      <c r="BJ347" s="14">
        <f t="shared" si="555"/>
        <v>0.33021300745524135</v>
      </c>
      <c r="BK347" s="14">
        <f t="shared" si="556"/>
        <v>0.30819432222945664</v>
      </c>
      <c r="BL347" s="14">
        <f t="shared" si="557"/>
        <v>0.3369029909088237</v>
      </c>
      <c r="BM347" s="14">
        <f t="shared" si="558"/>
        <v>0.32397548328968079</v>
      </c>
      <c r="BN347" s="14">
        <f t="shared" si="559"/>
        <v>0.67585416904758766</v>
      </c>
    </row>
    <row r="348" spans="1:66" x14ac:dyDescent="0.25">
      <c r="A348" t="s">
        <v>122</v>
      </c>
      <c r="B348" t="s">
        <v>140</v>
      </c>
      <c r="C348" t="s">
        <v>137</v>
      </c>
      <c r="D348" s="11">
        <v>44413</v>
      </c>
      <c r="E348" s="10">
        <f>VLOOKUP(A348,home!$A$2:$E$405,3,FALSE)</f>
        <v>1.2608999999999999</v>
      </c>
      <c r="F348" s="10">
        <f>VLOOKUP(B348,home!$B$2:$E$405,3,FALSE)</f>
        <v>1.2413000000000001</v>
      </c>
      <c r="G348" s="10">
        <f>VLOOKUP(C348,away!$B$2:$E$405,4,FALSE)</f>
        <v>1.0345</v>
      </c>
      <c r="H348" s="10">
        <f>VLOOKUP(A348,away!$A$2:$E$405,3,FALSE)</f>
        <v>1.0995999999999999</v>
      </c>
      <c r="I348" s="10">
        <f>VLOOKUP(C348,away!$B$2:$E$405,3,FALSE)</f>
        <v>0.83030000000000004</v>
      </c>
      <c r="J348" s="10">
        <f>VLOOKUP(B348,home!$B$2:$E$405,4,FALSE)</f>
        <v>0.59309999999999996</v>
      </c>
      <c r="K348" s="12">
        <f t="shared" si="504"/>
        <v>1.6191530233649998</v>
      </c>
      <c r="L348" s="12">
        <f t="shared" si="505"/>
        <v>0.54149904262799997</v>
      </c>
      <c r="M348" s="13">
        <f t="shared" si="506"/>
        <v>0.11524994596071439</v>
      </c>
      <c r="N348" s="13">
        <f t="shared" si="507"/>
        <v>0.18660729844494353</v>
      </c>
      <c r="O348" s="13">
        <f t="shared" si="508"/>
        <v>6.240773540065557E-2</v>
      </c>
      <c r="P348" s="13">
        <f t="shared" si="509"/>
        <v>0.10104767345533439</v>
      </c>
      <c r="Q348" s="13">
        <f t="shared" si="510"/>
        <v>0.1510728857295526</v>
      </c>
      <c r="R348" s="13">
        <f t="shared" si="511"/>
        <v>1.6896864486018268E-2</v>
      </c>
      <c r="S348" s="13">
        <f t="shared" si="512"/>
        <v>2.2148887415132549E-2</v>
      </c>
      <c r="T348" s="13">
        <f t="shared" si="513"/>
        <v>8.180582298960197E-2</v>
      </c>
      <c r="U348" s="13">
        <f t="shared" si="514"/>
        <v>2.7358609217925167E-2</v>
      </c>
      <c r="V348" s="13">
        <f t="shared" si="515"/>
        <v>2.1577195394918108E-3</v>
      </c>
      <c r="W348" s="13">
        <f t="shared" si="516"/>
        <v>8.1536706559160052E-2</v>
      </c>
      <c r="X348" s="13">
        <f t="shared" si="517"/>
        <v>4.4152048540825335E-2</v>
      </c>
      <c r="Y348" s="13">
        <f t="shared" si="518"/>
        <v>1.1954146007460951E-2</v>
      </c>
      <c r="Z348" s="13">
        <f t="shared" si="519"/>
        <v>3.0498786475313148E-3</v>
      </c>
      <c r="AA348" s="13">
        <f t="shared" si="520"/>
        <v>4.9382202330466845E-3</v>
      </c>
      <c r="AB348" s="13">
        <f t="shared" si="521"/>
        <v>3.9978671101898768E-3</v>
      </c>
      <c r="AC348" s="13">
        <f t="shared" si="522"/>
        <v>1.1823895968955846E-4</v>
      </c>
      <c r="AD348" s="13">
        <f t="shared" si="523"/>
        <v>3.3005101235122229E-2</v>
      </c>
      <c r="AE348" s="13">
        <f t="shared" si="524"/>
        <v>1.7872230720658903E-2</v>
      </c>
      <c r="AF348" s="13">
        <f t="shared" si="525"/>
        <v>4.8388979124317638E-3</v>
      </c>
      <c r="AG348" s="13">
        <f t="shared" si="526"/>
        <v>8.7341952898547593E-4</v>
      </c>
      <c r="AH348" s="13">
        <f t="shared" si="527"/>
        <v>4.1287659194244657E-4</v>
      </c>
      <c r="AI348" s="13">
        <f t="shared" si="528"/>
        <v>6.6851038212024959E-4</v>
      </c>
      <c r="AJ348" s="13">
        <f t="shared" si="529"/>
        <v>5.4121030318044676E-4</v>
      </c>
      <c r="AK348" s="13">
        <f t="shared" si="530"/>
        <v>2.9210076622363613E-4</v>
      </c>
      <c r="AL348" s="13">
        <f t="shared" si="531"/>
        <v>4.146734018419975E-6</v>
      </c>
      <c r="AM348" s="13">
        <f t="shared" si="532"/>
        <v>1.0688061890263207E-2</v>
      </c>
      <c r="AN348" s="13">
        <f t="shared" si="533"/>
        <v>5.787575281126338E-3</v>
      </c>
      <c r="AO348" s="13">
        <f t="shared" si="534"/>
        <v>1.566983236933695E-3</v>
      </c>
      <c r="AP348" s="13">
        <f t="shared" si="535"/>
        <v>2.8283997420457341E-4</v>
      </c>
      <c r="AQ348" s="13">
        <f t="shared" si="536"/>
        <v>3.828939381217618E-5</v>
      </c>
      <c r="AR348" s="13">
        <f t="shared" si="537"/>
        <v>4.471445585206926E-5</v>
      </c>
      <c r="AS348" s="13">
        <f t="shared" si="538"/>
        <v>7.239954638099875E-5</v>
      </c>
      <c r="AT348" s="13">
        <f t="shared" si="539"/>
        <v>5.8612972206524338E-5</v>
      </c>
      <c r="AU348" s="13">
        <f t="shared" si="540"/>
        <v>3.1634457052200851E-5</v>
      </c>
      <c r="AV348" s="13">
        <f t="shared" si="541"/>
        <v>1.2805256694645322E-5</v>
      </c>
      <c r="AW348" s="13">
        <f t="shared" si="542"/>
        <v>1.0099253349523865E-7</v>
      </c>
      <c r="AX348" s="13">
        <f t="shared" si="543"/>
        <v>2.8842679539219859E-3</v>
      </c>
      <c r="AY348" s="13">
        <f t="shared" si="544"/>
        <v>1.5618283357313756E-3</v>
      </c>
      <c r="AZ348" s="13">
        <f t="shared" si="545"/>
        <v>4.2286427427391121E-4</v>
      </c>
      <c r="BA348" s="13">
        <f t="shared" si="546"/>
        <v>7.6326866560302303E-5</v>
      </c>
      <c r="BB348" s="13">
        <f t="shared" si="547"/>
        <v>1.0332731292299701E-5</v>
      </c>
      <c r="BC348" s="13">
        <f t="shared" si="548"/>
        <v>1.1190328205025335E-6</v>
      </c>
      <c r="BD348" s="13">
        <f t="shared" si="549"/>
        <v>4.0354725059212435E-6</v>
      </c>
      <c r="BE348" s="13">
        <f t="shared" si="550"/>
        <v>6.5340475086687118E-6</v>
      </c>
      <c r="BF348" s="13">
        <f t="shared" si="551"/>
        <v>5.2898113892357456E-6</v>
      </c>
      <c r="BG348" s="13">
        <f t="shared" si="552"/>
        <v>2.8550047013038885E-6</v>
      </c>
      <c r="BH348" s="13">
        <f t="shared" si="553"/>
        <v>1.1556723734593708E-6</v>
      </c>
      <c r="BI348" s="13">
        <f t="shared" si="554"/>
        <v>3.7424208350122897E-7</v>
      </c>
      <c r="BJ348" s="14">
        <f t="shared" si="555"/>
        <v>0.63703904663968314</v>
      </c>
      <c r="BK348" s="14">
        <f t="shared" si="556"/>
        <v>0.24228844040011249</v>
      </c>
      <c r="BL348" s="14">
        <f t="shared" si="557"/>
        <v>0.11775440543005088</v>
      </c>
      <c r="BM348" s="14">
        <f t="shared" si="558"/>
        <v>0.36528764029696137</v>
      </c>
      <c r="BN348" s="14">
        <f t="shared" si="559"/>
        <v>0.63328240347721876</v>
      </c>
    </row>
    <row r="349" spans="1:66" x14ac:dyDescent="0.25">
      <c r="A349" t="s">
        <v>122</v>
      </c>
      <c r="B349" t="s">
        <v>124</v>
      </c>
      <c r="C349" t="s">
        <v>141</v>
      </c>
      <c r="D349" s="11">
        <v>44413</v>
      </c>
      <c r="E349" s="10">
        <f>VLOOKUP(A349,home!$A$2:$E$405,3,FALSE)</f>
        <v>1.2608999999999999</v>
      </c>
      <c r="F349" s="10">
        <f>VLOOKUP(B349,home!$B$2:$E$405,3,FALSE)</f>
        <v>0.75860000000000005</v>
      </c>
      <c r="G349" s="10">
        <f>VLOOKUP(C349,away!$B$2:$E$405,4,FALSE)</f>
        <v>0.72409999999999997</v>
      </c>
      <c r="H349" s="10">
        <f>VLOOKUP(A349,away!$A$2:$E$405,3,FALSE)</f>
        <v>1.0995999999999999</v>
      </c>
      <c r="I349" s="10">
        <f>VLOOKUP(C349,away!$B$2:$E$405,3,FALSE)</f>
        <v>0.59309999999999996</v>
      </c>
      <c r="J349" s="10">
        <f>VLOOKUP(B349,home!$B$2:$E$405,4,FALSE)</f>
        <v>1.1071</v>
      </c>
      <c r="K349" s="12">
        <f t="shared" si="504"/>
        <v>0.69261521963399997</v>
      </c>
      <c r="L349" s="12">
        <f t="shared" si="505"/>
        <v>0.72202046259599983</v>
      </c>
      <c r="M349" s="13">
        <f t="shared" si="506"/>
        <v>0.24301413168991506</v>
      </c>
      <c r="N349" s="13">
        <f t="shared" si="507"/>
        <v>0.16831528619457631</v>
      </c>
      <c r="O349" s="13">
        <f t="shared" si="508"/>
        <v>0.17546117578011772</v>
      </c>
      <c r="P349" s="13">
        <f t="shared" si="509"/>
        <v>0.12152708080018611</v>
      </c>
      <c r="Q349" s="13">
        <f t="shared" si="510"/>
        <v>5.8288864457708013E-2</v>
      </c>
      <c r="R349" s="13">
        <f t="shared" si="511"/>
        <v>6.3343279652199297E-2</v>
      </c>
      <c r="S349" s="13">
        <f t="shared" si="512"/>
        <v>1.5193387381541166E-2</v>
      </c>
      <c r="T349" s="13">
        <f t="shared" si="513"/>
        <v>4.2085752879949881E-2</v>
      </c>
      <c r="U349" s="13">
        <f t="shared" si="514"/>
        <v>4.3872519548645898E-2</v>
      </c>
      <c r="V349" s="13">
        <f t="shared" si="515"/>
        <v>8.4421611529118356E-4</v>
      </c>
      <c r="W349" s="13">
        <f t="shared" si="516"/>
        <v>1.3457251552863965E-2</v>
      </c>
      <c r="X349" s="13">
        <f t="shared" si="517"/>
        <v>9.7164109914695783E-3</v>
      </c>
      <c r="Y349" s="13">
        <f t="shared" si="518"/>
        <v>3.50772377941686E-3</v>
      </c>
      <c r="Z349" s="13">
        <f t="shared" si="519"/>
        <v>1.5245048025609578E-2</v>
      </c>
      <c r="AA349" s="13">
        <f t="shared" si="520"/>
        <v>1.0558952286588454E-2</v>
      </c>
      <c r="AB349" s="13">
        <f t="shared" si="521"/>
        <v>3.6566455285401939E-3</v>
      </c>
      <c r="AC349" s="13">
        <f t="shared" si="522"/>
        <v>2.6386099272901993E-5</v>
      </c>
      <c r="AD349" s="13">
        <f t="shared" si="523"/>
        <v>2.3301743099892152E-3</v>
      </c>
      <c r="AE349" s="13">
        <f t="shared" si="524"/>
        <v>1.6824335332277281E-3</v>
      </c>
      <c r="AF349" s="13">
        <f t="shared" si="525"/>
        <v>6.073757189740531E-4</v>
      </c>
      <c r="AG349" s="13">
        <f t="shared" si="526"/>
        <v>1.4617923252774131E-4</v>
      </c>
      <c r="AH349" s="13">
        <f t="shared" si="527"/>
        <v>2.7518091569372146E-3</v>
      </c>
      <c r="AI349" s="13">
        <f t="shared" si="528"/>
        <v>1.905944903622921E-3</v>
      </c>
      <c r="AJ349" s="13">
        <f t="shared" si="529"/>
        <v>6.6004322401654611E-4</v>
      </c>
      <c r="AK349" s="13">
        <f t="shared" si="530"/>
        <v>1.5238532752338452E-4</v>
      </c>
      <c r="AL349" s="13">
        <f t="shared" si="531"/>
        <v>5.2780891317568891E-7</v>
      </c>
      <c r="AM349" s="13">
        <f t="shared" si="532"/>
        <v>3.2278283829973711E-4</v>
      </c>
      <c r="AN349" s="13">
        <f t="shared" si="533"/>
        <v>2.3305581422722603E-4</v>
      </c>
      <c r="AO349" s="13">
        <f t="shared" si="534"/>
        <v>8.4135533399514533E-5</v>
      </c>
      <c r="AP349" s="13">
        <f t="shared" si="535"/>
        <v>2.0249192248626231E-5</v>
      </c>
      <c r="AQ349" s="13">
        <f t="shared" si="536"/>
        <v>3.6550827886371104E-6</v>
      </c>
      <c r="AR349" s="13">
        <f t="shared" si="537"/>
        <v>3.9737250409354333E-4</v>
      </c>
      <c r="AS349" s="13">
        <f t="shared" si="538"/>
        <v>2.7522624419926205E-4</v>
      </c>
      <c r="AT349" s="13">
        <f t="shared" si="539"/>
        <v>9.5312942787556383E-5</v>
      </c>
      <c r="AU349" s="13">
        <f t="shared" si="540"/>
        <v>2.2005064934255418E-5</v>
      </c>
      <c r="AV349" s="13">
        <f t="shared" si="541"/>
        <v>3.8102607206249362E-6</v>
      </c>
      <c r="AW349" s="13">
        <f t="shared" si="542"/>
        <v>7.3318868779485157E-9</v>
      </c>
      <c r="AX349" s="13">
        <f t="shared" si="543"/>
        <v>3.7260717740509691E-5</v>
      </c>
      <c r="AY349" s="13">
        <f t="shared" si="544"/>
        <v>2.6903000659661785E-5</v>
      </c>
      <c r="AZ349" s="13">
        <f t="shared" si="545"/>
        <v>9.7122584907547421E-6</v>
      </c>
      <c r="BA349" s="13">
        <f t="shared" si="546"/>
        <v>2.3374831227822227E-6</v>
      </c>
      <c r="BB349" s="13">
        <f t="shared" si="547"/>
        <v>4.219276614053905E-7</v>
      </c>
      <c r="BC349" s="13">
        <f t="shared" si="548"/>
        <v>6.0928081053993722E-8</v>
      </c>
      <c r="BD349" s="13">
        <f t="shared" si="549"/>
        <v>4.7818513204758477E-5</v>
      </c>
      <c r="BE349" s="13">
        <f t="shared" si="550"/>
        <v>3.311983002588512E-5</v>
      </c>
      <c r="BF349" s="13">
        <f t="shared" si="551"/>
        <v>1.1469649173809582E-5</v>
      </c>
      <c r="BG349" s="13">
        <f t="shared" si="552"/>
        <v>2.6480178605476838E-6</v>
      </c>
      <c r="BH349" s="13">
        <f t="shared" si="553"/>
        <v>4.5851436801949712E-7</v>
      </c>
      <c r="BI349" s="13">
        <f t="shared" si="554"/>
        <v>6.3514805942233777E-8</v>
      </c>
      <c r="BJ349" s="14">
        <f t="shared" si="555"/>
        <v>0.30087802742742342</v>
      </c>
      <c r="BK349" s="14">
        <f t="shared" si="556"/>
        <v>0.38063263289577931</v>
      </c>
      <c r="BL349" s="14">
        <f t="shared" si="557"/>
        <v>0.30325206046436576</v>
      </c>
      <c r="BM349" s="14">
        <f t="shared" si="558"/>
        <v>0.17003105456970261</v>
      </c>
      <c r="BN349" s="14">
        <f t="shared" si="559"/>
        <v>0.82994981857470262</v>
      </c>
    </row>
    <row r="350" spans="1:66" x14ac:dyDescent="0.25">
      <c r="A350" t="s">
        <v>122</v>
      </c>
      <c r="B350" t="s">
        <v>134</v>
      </c>
      <c r="C350" t="s">
        <v>139</v>
      </c>
      <c r="D350" s="11">
        <v>44413</v>
      </c>
      <c r="E350" s="10">
        <f>VLOOKUP(A350,home!$A$2:$E$405,3,FALSE)</f>
        <v>1.2608999999999999</v>
      </c>
      <c r="F350" s="10">
        <f>VLOOKUP(B350,home!$B$2:$E$405,3,FALSE)</f>
        <v>0.55169999999999997</v>
      </c>
      <c r="G350" s="10">
        <f>VLOOKUP(C350,away!$B$2:$E$405,4,FALSE)</f>
        <v>0.86199999999999999</v>
      </c>
      <c r="H350" s="10">
        <f>VLOOKUP(A350,away!$A$2:$E$405,3,FALSE)</f>
        <v>1.0995999999999999</v>
      </c>
      <c r="I350" s="10">
        <f>VLOOKUP(C350,away!$B$2:$E$405,3,FALSE)</f>
        <v>1.1861999999999999</v>
      </c>
      <c r="J350" s="10">
        <f>VLOOKUP(B350,home!$B$2:$E$405,4,FALSE)</f>
        <v>1.1467000000000001</v>
      </c>
      <c r="K350" s="12">
        <f t="shared" si="504"/>
        <v>0.59964041285999992</v>
      </c>
      <c r="L350" s="12">
        <f t="shared" si="505"/>
        <v>1.4956930077839998</v>
      </c>
      <c r="M350" s="13">
        <f t="shared" si="506"/>
        <v>0.12302921633412919</v>
      </c>
      <c r="N350" s="13">
        <f t="shared" si="507"/>
        <v>7.3773290076439457E-2</v>
      </c>
      <c r="O350" s="13">
        <f t="shared" si="508"/>
        <v>0.18401393862410209</v>
      </c>
      <c r="P350" s="13">
        <f t="shared" si="509"/>
        <v>0.11034219412855124</v>
      </c>
      <c r="Q350" s="13">
        <f t="shared" si="510"/>
        <v>2.2118723059738346E-2</v>
      </c>
      <c r="R350" s="13">
        <f t="shared" si="511"/>
        <v>0.13761418066743183</v>
      </c>
      <c r="S350" s="13">
        <f t="shared" si="512"/>
        <v>2.4740870843305025E-2</v>
      </c>
      <c r="T350" s="13">
        <f t="shared" si="513"/>
        <v>3.3082819421561362E-2</v>
      </c>
      <c r="U350" s="13">
        <f t="shared" si="514"/>
        <v>8.2519024110809427E-2</v>
      </c>
      <c r="V350" s="13">
        <f t="shared" si="515"/>
        <v>2.4655046760846027E-3</v>
      </c>
      <c r="W350" s="13">
        <f t="shared" si="516"/>
        <v>4.4210934091591684E-3</v>
      </c>
      <c r="X350" s="13">
        <f t="shared" si="517"/>
        <v>6.6125984988392953E-3</v>
      </c>
      <c r="Y350" s="13">
        <f t="shared" si="518"/>
        <v>4.9452086689984543E-3</v>
      </c>
      <c r="Z350" s="13">
        <f t="shared" si="519"/>
        <v>6.8609522598733957E-2</v>
      </c>
      <c r="AA350" s="13">
        <f t="shared" si="520"/>
        <v>4.1141042457232317E-2</v>
      </c>
      <c r="AB350" s="13">
        <f t="shared" si="521"/>
        <v>1.2334915842272785E-2</v>
      </c>
      <c r="AC350" s="13">
        <f t="shared" si="522"/>
        <v>1.3820355222298009E-4</v>
      </c>
      <c r="AD350" s="13">
        <f t="shared" si="523"/>
        <v>6.6276656929020684E-4</v>
      </c>
      <c r="AE350" s="13">
        <f t="shared" si="524"/>
        <v>9.9129532348035221E-4</v>
      </c>
      <c r="AF350" s="13">
        <f t="shared" si="525"/>
        <v>7.4133674198927069E-4</v>
      </c>
      <c r="AG350" s="13">
        <f t="shared" si="526"/>
        <v>3.6960406046890776E-4</v>
      </c>
      <c r="AH350" s="13">
        <f t="shared" si="527"/>
        <v>2.5654695804581188E-2</v>
      </c>
      <c r="AI350" s="13">
        <f t="shared" si="528"/>
        <v>1.5383592384056771E-2</v>
      </c>
      <c r="AJ350" s="13">
        <f t="shared" si="529"/>
        <v>4.6123118442228756E-3</v>
      </c>
      <c r="AK350" s="13">
        <f t="shared" si="530"/>
        <v>9.2190952616962453E-4</v>
      </c>
      <c r="AL350" s="13">
        <f t="shared" si="531"/>
        <v>4.9580688695041486E-6</v>
      </c>
      <c r="AM350" s="13">
        <f t="shared" si="532"/>
        <v>7.9484323847797103E-5</v>
      </c>
      <c r="AN350" s="13">
        <f t="shared" si="533"/>
        <v>1.1888414740758914E-4</v>
      </c>
      <c r="AO350" s="13">
        <f t="shared" si="534"/>
        <v>8.8907094006946725E-5</v>
      </c>
      <c r="AP350" s="13">
        <f t="shared" si="535"/>
        <v>4.432590628286165E-5</v>
      </c>
      <c r="AQ350" s="13">
        <f t="shared" si="536"/>
        <v>1.6574487022741272E-5</v>
      </c>
      <c r="AR350" s="13">
        <f t="shared" si="537"/>
        <v>7.6743098263475137E-3</v>
      </c>
      <c r="AS350" s="13">
        <f t="shared" si="538"/>
        <v>4.6018263126865761E-3</v>
      </c>
      <c r="AT350" s="13">
        <f t="shared" si="539"/>
        <v>1.3797205150246948E-3</v>
      </c>
      <c r="AU350" s="13">
        <f t="shared" si="540"/>
        <v>2.7577872642027329E-4</v>
      </c>
      <c r="AV350" s="13">
        <f t="shared" si="541"/>
        <v>4.1342017342164398E-5</v>
      </c>
      <c r="AW350" s="13">
        <f t="shared" si="542"/>
        <v>1.2352174322735958E-7</v>
      </c>
      <c r="AX350" s="13">
        <f t="shared" si="543"/>
        <v>7.9436687946651631E-6</v>
      </c>
      <c r="AY350" s="13">
        <f t="shared" si="544"/>
        <v>1.188128987233264E-5</v>
      </c>
      <c r="AZ350" s="13">
        <f t="shared" si="545"/>
        <v>8.8853810927513912E-6</v>
      </c>
      <c r="BA350" s="13">
        <f t="shared" si="546"/>
        <v>4.4299341239748036E-6</v>
      </c>
      <c r="BB350" s="13">
        <f t="shared" si="547"/>
        <v>1.6564553735432142E-6</v>
      </c>
      <c r="BC350" s="13">
        <f t="shared" si="548"/>
        <v>4.9550974398296335E-7</v>
      </c>
      <c r="BD350" s="13">
        <f t="shared" si="549"/>
        <v>1.9130685911393345E-3</v>
      </c>
      <c r="BE350" s="13">
        <f t="shared" si="550"/>
        <v>1.1471532398202888E-3</v>
      </c>
      <c r="BF350" s="13">
        <f t="shared" si="551"/>
        <v>3.4393972116976217E-4</v>
      </c>
      <c r="BG350" s="13">
        <f t="shared" si="552"/>
        <v>6.8746718800396505E-5</v>
      </c>
      <c r="BH350" s="13">
        <f t="shared" si="553"/>
        <v>1.0305827711060016E-5</v>
      </c>
      <c r="BI350" s="13">
        <f t="shared" si="554"/>
        <v>1.2359581567048114E-6</v>
      </c>
      <c r="BJ350" s="14">
        <f t="shared" si="555"/>
        <v>0.14810220402753402</v>
      </c>
      <c r="BK350" s="14">
        <f t="shared" si="556"/>
        <v>0.2607328288930349</v>
      </c>
      <c r="BL350" s="14">
        <f t="shared" si="557"/>
        <v>0.52165303871549784</v>
      </c>
      <c r="BM350" s="14">
        <f t="shared" si="558"/>
        <v>0.34819429357627929</v>
      </c>
      <c r="BN350" s="14">
        <f t="shared" si="559"/>
        <v>0.65089154289039208</v>
      </c>
    </row>
    <row r="351" spans="1:66" x14ac:dyDescent="0.25">
      <c r="A351" t="s">
        <v>122</v>
      </c>
      <c r="B351" t="s">
        <v>142</v>
      </c>
      <c r="C351" t="s">
        <v>129</v>
      </c>
      <c r="D351" s="11">
        <v>44413</v>
      </c>
      <c r="E351" s="10">
        <f>VLOOKUP(A351,home!$A$2:$E$405,3,FALSE)</f>
        <v>1.2608999999999999</v>
      </c>
      <c r="F351" s="10">
        <f>VLOOKUP(B351,home!$B$2:$E$405,3,FALSE)</f>
        <v>1.0345</v>
      </c>
      <c r="G351" s="10">
        <f>VLOOKUP(C351,away!$B$2:$E$405,4,FALSE)</f>
        <v>1.2069000000000001</v>
      </c>
      <c r="H351" s="10">
        <f>VLOOKUP(A351,away!$A$2:$E$405,3,FALSE)</f>
        <v>1.0995999999999999</v>
      </c>
      <c r="I351" s="10">
        <f>VLOOKUP(C351,away!$B$2:$E$405,3,FALSE)</f>
        <v>0.47449999999999998</v>
      </c>
      <c r="J351" s="10">
        <f>VLOOKUP(B351,home!$B$2:$E$405,4,FALSE)</f>
        <v>0.86990000000000001</v>
      </c>
      <c r="K351" s="12">
        <f t="shared" si="504"/>
        <v>1.574281627245</v>
      </c>
      <c r="L351" s="12">
        <f t="shared" si="505"/>
        <v>0.45387919797999993</v>
      </c>
      <c r="M351" s="13">
        <f t="shared" si="506"/>
        <v>0.13157729238768254</v>
      </c>
      <c r="N351" s="13">
        <f t="shared" si="507"/>
        <v>0.20713971396857203</v>
      </c>
      <c r="O351" s="13">
        <f t="shared" si="508"/>
        <v>5.9720195941301291E-2</v>
      </c>
      <c r="P351" s="13">
        <f t="shared" si="509"/>
        <v>9.4016407245862035E-2</v>
      </c>
      <c r="Q351" s="13">
        <f t="shared" si="510"/>
        <v>0.16304812298675375</v>
      </c>
      <c r="R351" s="13">
        <f t="shared" si="511"/>
        <v>1.3552877318523138E-2</v>
      </c>
      <c r="S351" s="13">
        <f t="shared" si="512"/>
        <v>1.6794472418113167E-2</v>
      </c>
      <c r="T351" s="13">
        <f t="shared" si="513"/>
        <v>7.4004151293372164E-2</v>
      </c>
      <c r="U351" s="13">
        <f t="shared" si="514"/>
        <v>2.1336045758856458E-2</v>
      </c>
      <c r="V351" s="13">
        <f t="shared" si="515"/>
        <v>1.3333573578169389E-3</v>
      </c>
      <c r="W351" s="13">
        <f t="shared" si="516"/>
        <v>8.5561221458276507E-2</v>
      </c>
      <c r="X351" s="13">
        <f t="shared" si="517"/>
        <v>3.8834458573671689E-2</v>
      </c>
      <c r="Y351" s="13">
        <f t="shared" si="518"/>
        <v>8.8130764557028205E-3</v>
      </c>
      <c r="Z351" s="13">
        <f t="shared" si="519"/>
        <v>2.0504563625508717E-3</v>
      </c>
      <c r="AA351" s="13">
        <f t="shared" si="520"/>
        <v>3.2279957790314496E-3</v>
      </c>
      <c r="AB351" s="13">
        <f t="shared" si="521"/>
        <v>2.5408872238768115E-3</v>
      </c>
      <c r="AC351" s="13">
        <f t="shared" si="522"/>
        <v>5.9545546424638576E-5</v>
      </c>
      <c r="AD351" s="13">
        <f t="shared" si="523"/>
        <v>3.3674364736601334E-2</v>
      </c>
      <c r="AE351" s="13">
        <f t="shared" si="524"/>
        <v>1.5284093659134603E-2</v>
      </c>
      <c r="AF351" s="13">
        <f t="shared" si="525"/>
        <v>3.4685660859296078E-3</v>
      </c>
      <c r="AG351" s="13">
        <f t="shared" si="526"/>
        <v>5.2476999774078606E-4</v>
      </c>
      <c r="AH351" s="13">
        <f t="shared" si="527"/>
        <v>2.3266487233189438E-4</v>
      </c>
      <c r="AI351" s="13">
        <f t="shared" si="528"/>
        <v>3.6628003381740485E-4</v>
      </c>
      <c r="AJ351" s="13">
        <f t="shared" si="529"/>
        <v>2.8831396383270891E-4</v>
      </c>
      <c r="AK351" s="13">
        <f t="shared" si="530"/>
        <v>1.5129579204667097E-4</v>
      </c>
      <c r="AL351" s="13">
        <f t="shared" si="531"/>
        <v>1.7018919422179195E-6</v>
      </c>
      <c r="AM351" s="13">
        <f t="shared" si="532"/>
        <v>1.0602586742795671E-2</v>
      </c>
      <c r="AN351" s="13">
        <f t="shared" si="533"/>
        <v>4.8122935673334784E-3</v>
      </c>
      <c r="AO351" s="13">
        <f t="shared" si="534"/>
        <v>1.092099972392816E-3</v>
      </c>
      <c r="AP351" s="13">
        <f t="shared" si="535"/>
        <v>1.652271531945438E-4</v>
      </c>
      <c r="AQ351" s="13">
        <f t="shared" si="536"/>
        <v>1.8748291944114531E-5</v>
      </c>
      <c r="AR351" s="13">
        <f t="shared" si="537"/>
        <v>2.1120349130423862E-5</v>
      </c>
      <c r="AS351" s="13">
        <f t="shared" si="538"/>
        <v>3.3249377597026197E-5</v>
      </c>
      <c r="AT351" s="13">
        <f t="shared" si="539"/>
        <v>2.6171942134164931E-5</v>
      </c>
      <c r="AU351" s="13">
        <f t="shared" si="540"/>
        <v>1.3734002550378378E-5</v>
      </c>
      <c r="AV351" s="13">
        <f t="shared" si="541"/>
        <v>5.4052969708991631E-6</v>
      </c>
      <c r="AW351" s="13">
        <f t="shared" si="542"/>
        <v>3.3779419901845421E-8</v>
      </c>
      <c r="AX351" s="13">
        <f t="shared" si="543"/>
        <v>2.7819095850757721E-3</v>
      </c>
      <c r="AY351" s="13">
        <f t="shared" si="544"/>
        <v>1.2626508913270657E-3</v>
      </c>
      <c r="AZ351" s="13">
        <f t="shared" si="545"/>
        <v>2.8654548694213031E-4</v>
      </c>
      <c r="BA351" s="13">
        <f t="shared" si="546"/>
        <v>4.3352345266027548E-5</v>
      </c>
      <c r="BB351" s="13">
        <f t="shared" si="547"/>
        <v>4.9191819249741577E-6</v>
      </c>
      <c r="BC351" s="13">
        <f t="shared" si="548"/>
        <v>4.4654286936499661E-7</v>
      </c>
      <c r="BD351" s="13">
        <f t="shared" si="549"/>
        <v>1.5976811873957285E-6</v>
      </c>
      <c r="BE351" s="13">
        <f t="shared" si="550"/>
        <v>2.5152001395120711E-6</v>
      </c>
      <c r="BF351" s="13">
        <f t="shared" si="551"/>
        <v>1.9798166842389574E-6</v>
      </c>
      <c r="BG351" s="13">
        <f t="shared" si="552"/>
        <v>1.038929677103502E-6</v>
      </c>
      <c r="BH351" s="13">
        <f t="shared" si="553"/>
        <v>4.0889197566590583E-7</v>
      </c>
      <c r="BI351" s="13">
        <f t="shared" si="554"/>
        <v>1.2874222496374895E-7</v>
      </c>
      <c r="BJ351" s="14">
        <f t="shared" si="555"/>
        <v>0.65142331897682137</v>
      </c>
      <c r="BK351" s="14">
        <f t="shared" si="556"/>
        <v>0.24504542773916863</v>
      </c>
      <c r="BL351" s="14">
        <f t="shared" si="557"/>
        <v>0.10152390691388959</v>
      </c>
      <c r="BM351" s="14">
        <f t="shared" si="558"/>
        <v>0.32972588303182826</v>
      </c>
      <c r="BN351" s="14">
        <f t="shared" si="559"/>
        <v>0.6690546098486948</v>
      </c>
    </row>
    <row r="352" spans="1:66" x14ac:dyDescent="0.25">
      <c r="A352" t="s">
        <v>145</v>
      </c>
      <c r="B352" t="s">
        <v>349</v>
      </c>
      <c r="C352" t="s">
        <v>375</v>
      </c>
      <c r="D352" s="11">
        <v>44413</v>
      </c>
      <c r="E352" s="10">
        <f>VLOOKUP(A352,home!$A$2:$E$405,3,FALSE)</f>
        <v>1.4149</v>
      </c>
      <c r="F352" s="10">
        <f>VLOOKUP(B352,home!$B$2:$E$405,3,FALSE)</f>
        <v>0.7853</v>
      </c>
      <c r="G352" s="10">
        <f>VLOOKUP(C352,away!$B$2:$E$405,4,FALSE)</f>
        <v>1.0043</v>
      </c>
      <c r="H352" s="10">
        <f>VLOOKUP(A352,away!$A$2:$E$405,3,FALSE)</f>
        <v>1.2471000000000001</v>
      </c>
      <c r="I352" s="10">
        <f>VLOOKUP(C352,away!$B$2:$E$405,3,FALSE)</f>
        <v>0.92849999999999999</v>
      </c>
      <c r="J352" s="10">
        <f>VLOOKUP(B352,home!$B$2:$E$405,4,FALSE)</f>
        <v>1.0690999999999999</v>
      </c>
      <c r="K352" s="12">
        <f t="shared" si="504"/>
        <v>1.115898790171</v>
      </c>
      <c r="L352" s="12">
        <f t="shared" si="505"/>
        <v>1.2379454753849999</v>
      </c>
      <c r="M352" s="13">
        <f t="shared" si="506"/>
        <v>9.5003241628736482E-2</v>
      </c>
      <c r="N352" s="13">
        <f t="shared" si="507"/>
        <v>0.10601400239583023</v>
      </c>
      <c r="O352" s="13">
        <f t="shared" si="508"/>
        <v>0.1176088331212022</v>
      </c>
      <c r="P352" s="13">
        <f t="shared" si="509"/>
        <v>0.13123955459337255</v>
      </c>
      <c r="Q352" s="13">
        <f t="shared" si="510"/>
        <v>5.9150448507346229E-2</v>
      </c>
      <c r="R352" s="13">
        <f t="shared" si="511"/>
        <v>7.279666141385091E-2</v>
      </c>
      <c r="S352" s="13">
        <f t="shared" si="512"/>
        <v>4.532429734654702E-2</v>
      </c>
      <c r="T352" s="13">
        <f t="shared" si="513"/>
        <v>7.3225030096662688E-2</v>
      </c>
      <c r="U352" s="13">
        <f t="shared" si="514"/>
        <v>8.1233706400204136E-2</v>
      </c>
      <c r="V352" s="13">
        <f t="shared" si="515"/>
        <v>6.9568861184102753E-3</v>
      </c>
      <c r="W352" s="13">
        <f t="shared" si="516"/>
        <v>2.2001971309139896E-2</v>
      </c>
      <c r="X352" s="13">
        <f t="shared" si="517"/>
        <v>2.7237240831700316E-2</v>
      </c>
      <c r="Y352" s="13">
        <f t="shared" si="518"/>
        <v>1.6859109524787492E-2</v>
      </c>
      <c r="Z352" s="13">
        <f t="shared" si="519"/>
        <v>3.0039432540136839E-2</v>
      </c>
      <c r="AA352" s="13">
        <f t="shared" si="520"/>
        <v>3.3520966428962067E-2</v>
      </c>
      <c r="AB352" s="13">
        <f t="shared" si="521"/>
        <v>1.8703002941720739E-2</v>
      </c>
      <c r="AC352" s="13">
        <f t="shared" si="522"/>
        <v>6.0064965934594804E-4</v>
      </c>
      <c r="AD352" s="13">
        <f t="shared" si="523"/>
        <v>6.1379932913115639E-3</v>
      </c>
      <c r="AE352" s="13">
        <f t="shared" si="524"/>
        <v>7.598501022922634E-3</v>
      </c>
      <c r="AF352" s="13">
        <f t="shared" si="525"/>
        <v>4.7032649805176857E-3</v>
      </c>
      <c r="AG352" s="13">
        <f t="shared" si="526"/>
        <v>1.9407952007228623E-3</v>
      </c>
      <c r="AH352" s="13">
        <f t="shared" si="527"/>
        <v>9.2967948990488412E-3</v>
      </c>
      <c r="AI352" s="13">
        <f t="shared" si="528"/>
        <v>1.0374282180316526E-2</v>
      </c>
      <c r="AJ352" s="13">
        <f t="shared" si="529"/>
        <v>5.788324466953888E-3</v>
      </c>
      <c r="AK352" s="13">
        <f t="shared" si="530"/>
        <v>2.1530614232636806E-3</v>
      </c>
      <c r="AL352" s="13">
        <f t="shared" si="531"/>
        <v>3.3190022743551955E-5</v>
      </c>
      <c r="AM352" s="13">
        <f t="shared" si="532"/>
        <v>1.3698758575704582E-3</v>
      </c>
      <c r="AN352" s="13">
        <f t="shared" si="533"/>
        <v>1.6958316197184953E-3</v>
      </c>
      <c r="AO352" s="13">
        <f t="shared" si="534"/>
        <v>1.0496735403226639E-3</v>
      </c>
      <c r="AP352" s="13">
        <f t="shared" si="535"/>
        <v>4.331462032912652E-4</v>
      </c>
      <c r="AQ352" s="13">
        <f t="shared" si="536"/>
        <v>1.3405284563615337E-4</v>
      </c>
      <c r="AR352" s="13">
        <f t="shared" si="537"/>
        <v>2.3017850361719701E-3</v>
      </c>
      <c r="AS352" s="13">
        <f t="shared" si="538"/>
        <v>2.5685591370980128E-3</v>
      </c>
      <c r="AT352" s="13">
        <f t="shared" si="539"/>
        <v>1.4331260167851703E-3</v>
      </c>
      <c r="AU352" s="13">
        <f t="shared" si="540"/>
        <v>5.3307452943105187E-4</v>
      </c>
      <c r="AV352" s="13">
        <f t="shared" si="541"/>
        <v>1.4871430561577145E-4</v>
      </c>
      <c r="AW352" s="13">
        <f t="shared" si="542"/>
        <v>1.2735950804096043E-6</v>
      </c>
      <c r="AX352" s="13">
        <f t="shared" si="543"/>
        <v>2.5477380202455557E-4</v>
      </c>
      <c r="AY352" s="13">
        <f t="shared" si="544"/>
        <v>3.153960754629323E-4</v>
      </c>
      <c r="AZ352" s="13">
        <f t="shared" si="545"/>
        <v>1.9522157228676155E-4</v>
      </c>
      <c r="BA352" s="13">
        <f t="shared" si="546"/>
        <v>8.0557887369980699E-5</v>
      </c>
      <c r="BB352" s="13">
        <f t="shared" si="547"/>
        <v>2.4931568044060529E-5</v>
      </c>
      <c r="BC352" s="13">
        <f t="shared" si="548"/>
        <v>6.1727843708795915E-6</v>
      </c>
      <c r="BD352" s="13">
        <f t="shared" si="549"/>
        <v>4.74914061806331E-4</v>
      </c>
      <c r="BE352" s="13">
        <f t="shared" si="550"/>
        <v>5.2995602700488026E-4</v>
      </c>
      <c r="BF352" s="13">
        <f t="shared" si="551"/>
        <v>2.9568864468928785E-4</v>
      </c>
      <c r="BG352" s="13">
        <f t="shared" si="552"/>
        <v>1.0998620029202633E-4</v>
      </c>
      <c r="BH352" s="13">
        <f t="shared" si="553"/>
        <v>3.0683366960344358E-5</v>
      </c>
      <c r="BI352" s="13">
        <f t="shared" si="554"/>
        <v>6.847906413884224E-6</v>
      </c>
      <c r="BJ352" s="14">
        <f t="shared" si="555"/>
        <v>0.33042799091703978</v>
      </c>
      <c r="BK352" s="14">
        <f t="shared" si="556"/>
        <v>0.27947321544461878</v>
      </c>
      <c r="BL352" s="14">
        <f t="shared" si="557"/>
        <v>0.35990896850779169</v>
      </c>
      <c r="BM352" s="14">
        <f t="shared" si="558"/>
        <v>0.41772274326886594</v>
      </c>
      <c r="BN352" s="14">
        <f t="shared" si="559"/>
        <v>0.58181274166033858</v>
      </c>
    </row>
    <row r="353" spans="1:66" x14ac:dyDescent="0.25">
      <c r="A353" t="s">
        <v>145</v>
      </c>
      <c r="B353" t="s">
        <v>355</v>
      </c>
      <c r="C353" t="s">
        <v>404</v>
      </c>
      <c r="D353" s="11">
        <v>44413</v>
      </c>
      <c r="E353" s="10">
        <f>VLOOKUP(A353,home!$A$2:$E$405,3,FALSE)</f>
        <v>1.4149</v>
      </c>
      <c r="F353" s="10">
        <f>VLOOKUP(B353,home!$B$2:$E$405,3,FALSE)</f>
        <v>0.44640000000000002</v>
      </c>
      <c r="G353" s="10">
        <f>VLOOKUP(C353,away!$B$2:$E$405,4,FALSE)</f>
        <v>0.78120000000000001</v>
      </c>
      <c r="H353" s="10">
        <f>VLOOKUP(A353,away!$A$2:$E$405,3,FALSE)</f>
        <v>1.2471000000000001</v>
      </c>
      <c r="I353" s="10">
        <f>VLOOKUP(C353,away!$B$2:$E$405,3,FALSE)</f>
        <v>1.0128999999999999</v>
      </c>
      <c r="J353" s="10">
        <f>VLOOKUP(B353,home!$B$2:$E$405,4,FALSE)</f>
        <v>1.6458999999999999</v>
      </c>
      <c r="K353" s="12">
        <f t="shared" si="504"/>
        <v>0.49341479443200004</v>
      </c>
      <c r="L353" s="12">
        <f t="shared" si="505"/>
        <v>2.0790804543809998</v>
      </c>
      <c r="M353" s="13">
        <f t="shared" si="506"/>
        <v>7.6344808262343217E-2</v>
      </c>
      <c r="N353" s="13">
        <f t="shared" si="507"/>
        <v>3.7669657874714532E-2</v>
      </c>
      <c r="O353" s="13">
        <f t="shared" si="508"/>
        <v>0.15872699865170284</v>
      </c>
      <c r="P353" s="13">
        <f t="shared" si="509"/>
        <v>7.8318249410538304E-2</v>
      </c>
      <c r="Q353" s="13">
        <f t="shared" si="510"/>
        <v>9.2933832482880209E-3</v>
      </c>
      <c r="R353" s="13">
        <f t="shared" si="511"/>
        <v>0.16500310023965736</v>
      </c>
      <c r="S353" s="13">
        <f t="shared" si="512"/>
        <v>2.0085675536881044E-2</v>
      </c>
      <c r="T353" s="13">
        <f t="shared" si="513"/>
        <v>1.932169146658743E-2</v>
      </c>
      <c r="U353" s="13">
        <f t="shared" si="514"/>
        <v>8.1414970785393226E-2</v>
      </c>
      <c r="V353" s="13">
        <f t="shared" si="515"/>
        <v>2.2894301409629278E-3</v>
      </c>
      <c r="W353" s="13">
        <f t="shared" si="516"/>
        <v>1.5284975950106089E-3</v>
      </c>
      <c r="X353" s="13">
        <f t="shared" si="517"/>
        <v>3.1778694743549224E-3</v>
      </c>
      <c r="Y353" s="13">
        <f t="shared" si="518"/>
        <v>3.3035231553526709E-3</v>
      </c>
      <c r="Z353" s="13">
        <f t="shared" si="519"/>
        <v>0.11435157354018015</v>
      </c>
      <c r="AA353" s="13">
        <f t="shared" si="520"/>
        <v>5.6422758151303716E-2</v>
      </c>
      <c r="AB353" s="13">
        <f t="shared" si="521"/>
        <v>1.3919911807255988E-2</v>
      </c>
      <c r="AC353" s="13">
        <f t="shared" si="522"/>
        <v>1.4678810916306565E-4</v>
      </c>
      <c r="AD353" s="13">
        <f t="shared" si="523"/>
        <v>1.885458316579915E-4</v>
      </c>
      <c r="AE353" s="13">
        <f t="shared" si="524"/>
        <v>3.9200195335514049E-4</v>
      </c>
      <c r="AF353" s="13">
        <f t="shared" si="525"/>
        <v>4.0750179964992256E-4</v>
      </c>
      <c r="AG353" s="13">
        <f t="shared" si="526"/>
        <v>2.82409675592412E-4</v>
      </c>
      <c r="AH353" s="13">
        <f t="shared" si="527"/>
        <v>5.9436530368775012E-2</v>
      </c>
      <c r="AI353" s="13">
        <f t="shared" si="528"/>
        <v>2.9326863413660448E-2</v>
      </c>
      <c r="AJ353" s="13">
        <f t="shared" si="529"/>
        <v>7.2351541412933058E-3</v>
      </c>
      <c r="AK353" s="13">
        <f t="shared" si="530"/>
        <v>1.1899773644366901E-3</v>
      </c>
      <c r="AL353" s="13">
        <f t="shared" si="531"/>
        <v>6.0232977228418834E-6</v>
      </c>
      <c r="AM353" s="13">
        <f t="shared" si="532"/>
        <v>1.8606260553707676E-5</v>
      </c>
      <c r="AN353" s="13">
        <f t="shared" si="533"/>
        <v>3.8683912646333834E-5</v>
      </c>
      <c r="AO353" s="13">
        <f t="shared" si="534"/>
        <v>4.0213483340987327E-5</v>
      </c>
      <c r="AP353" s="13">
        <f t="shared" si="535"/>
        <v>2.7869022405607562E-5</v>
      </c>
      <c r="AQ353" s="13">
        <f t="shared" si="536"/>
        <v>1.4485484941551209E-5</v>
      </c>
      <c r="AR353" s="13">
        <f t="shared" si="537"/>
        <v>2.4714665713188567E-2</v>
      </c>
      <c r="AS353" s="13">
        <f t="shared" si="538"/>
        <v>1.2194581702328535E-2</v>
      </c>
      <c r="AT353" s="13">
        <f t="shared" si="539"/>
        <v>3.0084935119193317E-3</v>
      </c>
      <c r="AU353" s="13">
        <f t="shared" si="540"/>
        <v>4.9481173591122763E-4</v>
      </c>
      <c r="AV353" s="13">
        <f t="shared" si="541"/>
        <v>6.1036857739294863E-5</v>
      </c>
      <c r="AW353" s="13">
        <f t="shared" si="542"/>
        <v>1.7163872991658546E-7</v>
      </c>
      <c r="AX353" s="13">
        <f t="shared" si="543"/>
        <v>1.5301007043759829E-6</v>
      </c>
      <c r="AY353" s="13">
        <f t="shared" si="544"/>
        <v>3.1812024677027069E-6</v>
      </c>
      <c r="AZ353" s="13">
        <f t="shared" si="545"/>
        <v>3.3069879360146513E-6</v>
      </c>
      <c r="BA353" s="13">
        <f t="shared" si="546"/>
        <v>2.2918313268806082E-6</v>
      </c>
      <c r="BB353" s="13">
        <f t="shared" si="547"/>
        <v>1.1912254291138861E-6</v>
      </c>
      <c r="BC353" s="13">
        <f t="shared" si="548"/>
        <v>4.953307012864599E-7</v>
      </c>
      <c r="BD353" s="13">
        <f t="shared" si="549"/>
        <v>8.5639630701417717E-3</v>
      </c>
      <c r="BE353" s="13">
        <f t="shared" si="550"/>
        <v>4.225586077777242E-3</v>
      </c>
      <c r="BF353" s="13">
        <f t="shared" si="551"/>
        <v>1.0424833429605895E-3</v>
      </c>
      <c r="BG353" s="13">
        <f t="shared" si="552"/>
        <v>1.7145890145522783E-4</v>
      </c>
      <c r="BH353" s="13">
        <f t="shared" si="553"/>
        <v>2.1150089653766947E-5</v>
      </c>
      <c r="BI353" s="13">
        <f t="shared" si="554"/>
        <v>2.0871534277463583E-6</v>
      </c>
      <c r="BJ353" s="14">
        <f t="shared" si="555"/>
        <v>7.5716936917017211E-2</v>
      </c>
      <c r="BK353" s="14">
        <f t="shared" si="556"/>
        <v>0.17719415596007909</v>
      </c>
      <c r="BL353" s="14">
        <f t="shared" si="557"/>
        <v>0.62717658307998192</v>
      </c>
      <c r="BM353" s="14">
        <f t="shared" si="558"/>
        <v>0.46908004224627636</v>
      </c>
      <c r="BN353" s="14">
        <f t="shared" si="559"/>
        <v>0.52535619768724429</v>
      </c>
    </row>
    <row r="354" spans="1:66" x14ac:dyDescent="0.25">
      <c r="A354" t="s">
        <v>145</v>
      </c>
      <c r="B354" t="s">
        <v>388</v>
      </c>
      <c r="C354" t="s">
        <v>357</v>
      </c>
      <c r="D354" s="11">
        <v>44413</v>
      </c>
      <c r="E354" s="10">
        <f>VLOOKUP(A354,home!$A$2:$E$405,3,FALSE)</f>
        <v>1.4149</v>
      </c>
      <c r="F354" s="10">
        <f>VLOOKUP(B354,home!$B$2:$E$405,3,FALSE)</f>
        <v>1.1308</v>
      </c>
      <c r="G354" s="10">
        <f>VLOOKUP(C354,away!$B$2:$E$405,4,FALSE)</f>
        <v>0.6714</v>
      </c>
      <c r="H354" s="10">
        <f>VLOOKUP(A354,away!$A$2:$E$405,3,FALSE)</f>
        <v>1.2471000000000001</v>
      </c>
      <c r="I354" s="10">
        <f>VLOOKUP(C354,away!$B$2:$E$405,3,FALSE)</f>
        <v>0.96220000000000006</v>
      </c>
      <c r="J354" s="10">
        <f>VLOOKUP(B354,home!$B$2:$E$405,4,FALSE)</f>
        <v>1.1226</v>
      </c>
      <c r="K354" s="12">
        <f t="shared" si="504"/>
        <v>1.074219132888</v>
      </c>
      <c r="L354" s="12">
        <f t="shared" si="505"/>
        <v>1.3470746694120004</v>
      </c>
      <c r="M354" s="13">
        <f t="shared" si="506"/>
        <v>8.8806644858143532E-2</v>
      </c>
      <c r="N354" s="13">
        <f t="shared" si="507"/>
        <v>9.5397797034207504E-2</v>
      </c>
      <c r="O354" s="13">
        <f t="shared" si="508"/>
        <v>0.11962918176387263</v>
      </c>
      <c r="P354" s="13">
        <f t="shared" si="509"/>
        <v>0.1285079559024882</v>
      </c>
      <c r="Q354" s="13">
        <f t="shared" si="510"/>
        <v>5.1239069404755901E-2</v>
      </c>
      <c r="R354" s="13">
        <f t="shared" si="511"/>
        <v>8.0574720238298439E-2</v>
      </c>
      <c r="S354" s="13">
        <f t="shared" si="512"/>
        <v>4.6489468092773857E-2</v>
      </c>
      <c r="T354" s="13">
        <f t="shared" si="513"/>
        <v>6.9022852479390107E-2</v>
      </c>
      <c r="U354" s="13">
        <f t="shared" si="514"/>
        <v>8.6554906107078125E-2</v>
      </c>
      <c r="V354" s="13">
        <f t="shared" si="515"/>
        <v>7.4747491213315691E-3</v>
      </c>
      <c r="W354" s="13">
        <f t="shared" si="516"/>
        <v>1.8347329568654983E-2</v>
      </c>
      <c r="X354" s="13">
        <f t="shared" si="517"/>
        <v>2.4715222913288933E-2</v>
      </c>
      <c r="Y354" s="13">
        <f t="shared" si="518"/>
        <v>1.6646625367681297E-2</v>
      </c>
      <c r="Z354" s="13">
        <f t="shared" si="519"/>
        <v>3.6180054875990103E-2</v>
      </c>
      <c r="AA354" s="13">
        <f t="shared" si="520"/>
        <v>3.8865307176726344E-2</v>
      </c>
      <c r="AB354" s="13">
        <f t="shared" si="521"/>
        <v>2.0874928287404369E-2</v>
      </c>
      <c r="AC354" s="13">
        <f t="shared" si="522"/>
        <v>6.7602256283905452E-4</v>
      </c>
      <c r="AD354" s="13">
        <f t="shared" si="523"/>
        <v>4.9272631150127279E-3</v>
      </c>
      <c r="AE354" s="13">
        <f t="shared" si="524"/>
        <v>6.6373913317617148E-3</v>
      </c>
      <c r="AF354" s="13">
        <f t="shared" si="525"/>
        <v>4.4705308669954948E-3</v>
      </c>
      <c r="AG354" s="13">
        <f t="shared" si="526"/>
        <v>2.0073796299180341E-3</v>
      </c>
      <c r="AH354" s="13">
        <f t="shared" si="527"/>
        <v>1.2184308865345595E-2</v>
      </c>
      <c r="AI354" s="13">
        <f t="shared" si="528"/>
        <v>1.3088617704171116E-2</v>
      </c>
      <c r="AJ354" s="13">
        <f t="shared" si="529"/>
        <v>7.0300217804386105E-3</v>
      </c>
      <c r="AK354" s="13">
        <f t="shared" si="530"/>
        <v>2.5172613003888399E-3</v>
      </c>
      <c r="AL354" s="13">
        <f t="shared" si="531"/>
        <v>3.9129629470037032E-5</v>
      </c>
      <c r="AM354" s="13">
        <f t="shared" si="532"/>
        <v>1.058592062184E-3</v>
      </c>
      <c r="AN354" s="13">
        <f t="shared" si="533"/>
        <v>1.4260025522086796E-3</v>
      </c>
      <c r="AO354" s="13">
        <f t="shared" si="534"/>
        <v>9.6046595829858813E-4</v>
      </c>
      <c r="AP354" s="13">
        <f t="shared" si="535"/>
        <v>4.3127312108551708E-4</v>
      </c>
      <c r="AQ354" s="13">
        <f t="shared" si="536"/>
        <v>1.4523927425313856E-4</v>
      </c>
      <c r="AR354" s="13">
        <f t="shared" si="537"/>
        <v>3.2826347673598193E-3</v>
      </c>
      <c r="AS354" s="13">
        <f t="shared" si="538"/>
        <v>3.5262690733812666E-3</v>
      </c>
      <c r="AT354" s="13">
        <f t="shared" si="539"/>
        <v>1.8939928531686977E-3</v>
      </c>
      <c r="AU354" s="13">
        <f t="shared" si="540"/>
        <v>6.7818778680898268E-4</v>
      </c>
      <c r="AV354" s="13">
        <f t="shared" si="541"/>
        <v>1.8213057407029422E-4</v>
      </c>
      <c r="AW354" s="13">
        <f t="shared" si="542"/>
        <v>1.5728517420091322E-6</v>
      </c>
      <c r="AX354" s="13">
        <f t="shared" si="543"/>
        <v>1.8952664118690267E-4</v>
      </c>
      <c r="AY354" s="13">
        <f t="shared" si="544"/>
        <v>2.5530653752161377E-4</v>
      </c>
      <c r="AZ354" s="13">
        <f t="shared" si="545"/>
        <v>1.719584848153252E-4</v>
      </c>
      <c r="BA354" s="13">
        <f t="shared" si="546"/>
        <v>7.7213639695064248E-5</v>
      </c>
      <c r="BB354" s="13">
        <f t="shared" si="547"/>
        <v>2.6003134541581484E-5</v>
      </c>
      <c r="BC354" s="13">
        <f t="shared" si="548"/>
        <v>7.0056327732553174E-6</v>
      </c>
      <c r="BD354" s="13">
        <f t="shared" si="549"/>
        <v>7.369923573402621E-4</v>
      </c>
      <c r="BE354" s="13">
        <f t="shared" si="550"/>
        <v>7.9169129104713937E-4</v>
      </c>
      <c r="BF354" s="13">
        <f t="shared" si="551"/>
        <v>4.2522496609181959E-4</v>
      </c>
      <c r="BG354" s="13">
        <f t="shared" si="552"/>
        <v>1.5226159811916127E-4</v>
      </c>
      <c r="BH354" s="13">
        <f t="shared" si="553"/>
        <v>4.089058047592662E-5</v>
      </c>
      <c r="BI354" s="13">
        <f t="shared" si="554"/>
        <v>8.7850887804273776E-6</v>
      </c>
      <c r="BJ354" s="14">
        <f t="shared" si="555"/>
        <v>0.29816004875023039</v>
      </c>
      <c r="BK354" s="14">
        <f t="shared" si="556"/>
        <v>0.27224927670456789</v>
      </c>
      <c r="BL354" s="14">
        <f t="shared" si="557"/>
        <v>0.39303831416036789</v>
      </c>
      <c r="BM354" s="14">
        <f t="shared" si="558"/>
        <v>0.43521859160361043</v>
      </c>
      <c r="BN354" s="14">
        <f t="shared" si="559"/>
        <v>0.56415536920176623</v>
      </c>
    </row>
    <row r="355" spans="1:66" x14ac:dyDescent="0.25">
      <c r="A355" t="s">
        <v>145</v>
      </c>
      <c r="B355" t="s">
        <v>389</v>
      </c>
      <c r="C355" t="s">
        <v>146</v>
      </c>
      <c r="D355" s="11">
        <v>44413</v>
      </c>
      <c r="E355" s="10">
        <f>VLOOKUP(A355,home!$A$2:$E$405,3,FALSE)</f>
        <v>1.4149</v>
      </c>
      <c r="F355" s="10">
        <f>VLOOKUP(B355,home!$B$2:$E$405,3,FALSE)</f>
        <v>1.1308</v>
      </c>
      <c r="G355" s="10">
        <f>VLOOKUP(C355,away!$B$2:$E$405,4,FALSE)</f>
        <v>0.90310000000000001</v>
      </c>
      <c r="H355" s="10">
        <f>VLOOKUP(A355,away!$A$2:$E$405,3,FALSE)</f>
        <v>1.2471000000000001</v>
      </c>
      <c r="I355" s="10">
        <f>VLOOKUP(C355,away!$B$2:$E$405,3,FALSE)</f>
        <v>1.2473000000000001</v>
      </c>
      <c r="J355" s="10">
        <f>VLOOKUP(B355,home!$B$2:$E$405,4,FALSE)</f>
        <v>0.76180000000000003</v>
      </c>
      <c r="K355" s="12">
        <f t="shared" si="504"/>
        <v>1.444931931652</v>
      </c>
      <c r="L355" s="12">
        <f t="shared" si="505"/>
        <v>1.1849858648940002</v>
      </c>
      <c r="M355" s="13">
        <f t="shared" si="506"/>
        <v>7.2084387580859582E-2</v>
      </c>
      <c r="N355" s="13">
        <f t="shared" si="507"/>
        <v>0.10415703338916286</v>
      </c>
      <c r="O355" s="13">
        <f t="shared" si="508"/>
        <v>8.5418980362859206E-2</v>
      </c>
      <c r="P355" s="13">
        <f t="shared" si="509"/>
        <v>0.12342461229545042</v>
      </c>
      <c r="Q355" s="13">
        <f t="shared" si="510"/>
        <v>7.5249911725072505E-2</v>
      </c>
      <c r="R355" s="13">
        <f t="shared" si="511"/>
        <v>5.0610142161823177E-2</v>
      </c>
      <c r="S355" s="13">
        <f t="shared" si="512"/>
        <v>5.2832643209995207E-2</v>
      </c>
      <c r="T355" s="13">
        <f t="shared" si="513"/>
        <v>8.9170081728732198E-2</v>
      </c>
      <c r="U355" s="13">
        <f t="shared" si="514"/>
        <v>7.3128210475065486E-2</v>
      </c>
      <c r="V355" s="13">
        <f t="shared" si="515"/>
        <v>1.0051257242573825E-2</v>
      </c>
      <c r="W355" s="13">
        <f t="shared" si="516"/>
        <v>3.6243666768517174E-2</v>
      </c>
      <c r="X355" s="13">
        <f t="shared" si="517"/>
        <v>4.2948232812621251E-2</v>
      </c>
      <c r="Y355" s="13">
        <f t="shared" si="518"/>
        <v>2.544652440256644E-2</v>
      </c>
      <c r="Z355" s="13">
        <f t="shared" si="519"/>
        <v>1.9990767694012115E-2</v>
      </c>
      <c r="AA355" s="13">
        <f t="shared" si="520"/>
        <v>2.8885298579315322E-2</v>
      </c>
      <c r="AB355" s="13">
        <f t="shared" si="521"/>
        <v>2.0868645136277435E-2</v>
      </c>
      <c r="AC355" s="13">
        <f t="shared" si="522"/>
        <v>1.0756251889971649E-3</v>
      </c>
      <c r="AD355" s="13">
        <f t="shared" si="523"/>
        <v>1.3092407858496219E-2</v>
      </c>
      <c r="AE355" s="13">
        <f t="shared" si="524"/>
        <v>1.5514318249745146E-2</v>
      </c>
      <c r="AF355" s="13">
        <f t="shared" si="525"/>
        <v>9.1921239147075128E-3</v>
      </c>
      <c r="AG355" s="13">
        <f t="shared" si="526"/>
        <v>3.6308456357608352E-3</v>
      </c>
      <c r="AH355" s="13">
        <f t="shared" si="527"/>
        <v>5.9221942864459967E-3</v>
      </c>
      <c r="AI355" s="13">
        <f t="shared" si="528"/>
        <v>8.5571676299328516E-3</v>
      </c>
      <c r="AJ355" s="13">
        <f t="shared" si="529"/>
        <v>6.1822623764944224E-3</v>
      </c>
      <c r="AK355" s="13">
        <f t="shared" si="530"/>
        <v>2.977649439215857E-3</v>
      </c>
      <c r="AL355" s="13">
        <f t="shared" si="531"/>
        <v>7.3668446875976002E-5</v>
      </c>
      <c r="AM355" s="13">
        <f t="shared" si="532"/>
        <v>3.7835276353905527E-3</v>
      </c>
      <c r="AN355" s="13">
        <f t="shared" si="533"/>
        <v>4.4834267673736251E-3</v>
      </c>
      <c r="AO355" s="13">
        <f t="shared" si="534"/>
        <v>2.6563986728125738E-3</v>
      </c>
      <c r="AP355" s="13">
        <f t="shared" si="535"/>
        <v>1.0492649596020275E-3</v>
      </c>
      <c r="AQ355" s="13">
        <f t="shared" si="536"/>
        <v>3.1084103641424419E-4</v>
      </c>
      <c r="AR355" s="13">
        <f t="shared" si="537"/>
        <v>1.4035433037189011E-3</v>
      </c>
      <c r="AS355" s="13">
        <f t="shared" si="538"/>
        <v>2.0280245369997817E-3</v>
      </c>
      <c r="AT355" s="13">
        <f t="shared" si="539"/>
        <v>1.4651787058423741E-3</v>
      </c>
      <c r="AU355" s="13">
        <f t="shared" si="540"/>
        <v>7.0569449921606647E-4</v>
      </c>
      <c r="AV355" s="13">
        <f t="shared" si="541"/>
        <v>2.5492012897711523E-4</v>
      </c>
      <c r="AW355" s="13">
        <f t="shared" si="542"/>
        <v>3.5038021250810447E-6</v>
      </c>
      <c r="AX355" s="13">
        <f t="shared" si="543"/>
        <v>9.1115664911059968E-4</v>
      </c>
      <c r="AY355" s="13">
        <f t="shared" si="544"/>
        <v>1.0797077499002429E-3</v>
      </c>
      <c r="AZ355" s="13">
        <f t="shared" si="545"/>
        <v>6.3971921092414715E-4</v>
      </c>
      <c r="BA355" s="13">
        <f t="shared" si="546"/>
        <v>2.5268607414875263E-4</v>
      </c>
      <c r="BB355" s="13">
        <f t="shared" si="547"/>
        <v>7.4857356530457289E-5</v>
      </c>
      <c r="BC355" s="13">
        <f t="shared" si="548"/>
        <v>1.7740981874384468E-5</v>
      </c>
      <c r="BD355" s="13">
        <f t="shared" si="549"/>
        <v>2.771964959455875E-4</v>
      </c>
      <c r="BE355" s="13">
        <f t="shared" si="550"/>
        <v>4.0053006833382353E-4</v>
      </c>
      <c r="BF355" s="13">
        <f t="shared" si="551"/>
        <v>2.8936934266114966E-4</v>
      </c>
      <c r="BG355" s="13">
        <f t="shared" si="552"/>
        <v>1.3937300108408154E-4</v>
      </c>
      <c r="BH355" s="13">
        <f t="shared" si="553"/>
        <v>5.0346124919139515E-5</v>
      </c>
      <c r="BI355" s="13">
        <f t="shared" si="554"/>
        <v>1.4549344706121027E-5</v>
      </c>
      <c r="BJ355" s="14">
        <f t="shared" si="555"/>
        <v>0.42990447357946382</v>
      </c>
      <c r="BK355" s="14">
        <f t="shared" si="556"/>
        <v>0.26062190171465238</v>
      </c>
      <c r="BL355" s="14">
        <f t="shared" si="557"/>
        <v>0.28957927599983402</v>
      </c>
      <c r="BM355" s="14">
        <f t="shared" si="558"/>
        <v>0.4880751475249594</v>
      </c>
      <c r="BN355" s="14">
        <f t="shared" si="559"/>
        <v>0.51094506751522772</v>
      </c>
    </row>
    <row r="356" spans="1:66" x14ac:dyDescent="0.25">
      <c r="A356" t="s">
        <v>145</v>
      </c>
      <c r="B356" t="s">
        <v>391</v>
      </c>
      <c r="C356" t="s">
        <v>419</v>
      </c>
      <c r="D356" s="11">
        <v>44413</v>
      </c>
      <c r="E356" s="10">
        <f>VLOOKUP(A356,home!$A$2:$E$405,3,FALSE)</f>
        <v>1.4149</v>
      </c>
      <c r="F356" s="10">
        <f>VLOOKUP(B356,home!$B$2:$E$405,3,FALSE)</f>
        <v>0.88349999999999995</v>
      </c>
      <c r="G356" s="10">
        <f>VLOOKUP(C356,away!$B$2:$E$405,4,FALSE)</f>
        <v>1.0601</v>
      </c>
      <c r="H356" s="10">
        <f>VLOOKUP(A356,away!$A$2:$E$405,3,FALSE)</f>
        <v>1.2471000000000001</v>
      </c>
      <c r="I356" s="10">
        <f>VLOOKUP(C356,away!$B$2:$E$405,3,FALSE)</f>
        <v>0.72170000000000001</v>
      </c>
      <c r="J356" s="10">
        <f>VLOOKUP(B356,home!$B$2:$E$405,4,FALSE)</f>
        <v>1.3632</v>
      </c>
      <c r="K356" s="12">
        <f t="shared" si="504"/>
        <v>1.3251930054150001</v>
      </c>
      <c r="L356" s="12">
        <f t="shared" si="505"/>
        <v>1.226923717824</v>
      </c>
      <c r="M356" s="13">
        <f t="shared" si="506"/>
        <v>7.791656352395919E-2</v>
      </c>
      <c r="N356" s="13">
        <f t="shared" si="507"/>
        <v>0.10325448498792424</v>
      </c>
      <c r="O356" s="13">
        <f t="shared" si="508"/>
        <v>9.5597679798885879E-2</v>
      </c>
      <c r="P356" s="13">
        <f t="shared" si="509"/>
        <v>0.12668537660338641</v>
      </c>
      <c r="Q356" s="13">
        <f t="shared" si="510"/>
        <v>6.8416060641862675E-2</v>
      </c>
      <c r="R356" s="13">
        <f t="shared" si="511"/>
        <v>5.8645530357098685E-2</v>
      </c>
      <c r="S356" s="13">
        <f t="shared" si="512"/>
        <v>5.1494778257920586E-2</v>
      </c>
      <c r="T356" s="13">
        <f t="shared" si="513"/>
        <v>8.3941287481586385E-2</v>
      </c>
      <c r="U356" s="13">
        <f t="shared" si="514"/>
        <v>7.7716646628080227E-2</v>
      </c>
      <c r="V356" s="13">
        <f t="shared" si="515"/>
        <v>9.3028791621102922E-3</v>
      </c>
      <c r="W356" s="13">
        <f t="shared" si="516"/>
        <v>3.0221495006881625E-2</v>
      </c>
      <c r="X356" s="13">
        <f t="shared" si="517"/>
        <v>3.7079469012042655E-2</v>
      </c>
      <c r="Y356" s="13">
        <f t="shared" si="518"/>
        <v>2.2746839987597592E-2</v>
      </c>
      <c r="Z356" s="13">
        <f t="shared" si="519"/>
        <v>2.3984530713163935E-2</v>
      </c>
      <c r="AA356" s="13">
        <f t="shared" si="520"/>
        <v>3.1784132339246082E-2</v>
      </c>
      <c r="AB356" s="13">
        <f t="shared" si="521"/>
        <v>2.106005492957681E-2</v>
      </c>
      <c r="AC356" s="13">
        <f t="shared" si="522"/>
        <v>9.4535319003877466E-4</v>
      </c>
      <c r="AD356" s="13">
        <f t="shared" si="523"/>
        <v>1.0012328449075975E-2</v>
      </c>
      <c r="AE356" s="13">
        <f t="shared" si="524"/>
        <v>1.22843632448153E-2</v>
      </c>
      <c r="AF356" s="13">
        <f t="shared" si="525"/>
        <v>7.5359883117146424E-3</v>
      </c>
      <c r="AG356" s="13">
        <f t="shared" si="526"/>
        <v>3.0820275989623803E-3</v>
      </c>
      <c r="AH356" s="13">
        <f t="shared" si="527"/>
        <v>7.3567973982147494E-3</v>
      </c>
      <c r="AI356" s="13">
        <f t="shared" si="528"/>
        <v>9.749176454369457E-3</v>
      </c>
      <c r="AJ356" s="13">
        <f t="shared" si="529"/>
        <v>6.4597702229435075E-3</v>
      </c>
      <c r="AK356" s="13">
        <f t="shared" si="530"/>
        <v>2.8534807720109437E-3</v>
      </c>
      <c r="AL356" s="13">
        <f t="shared" si="531"/>
        <v>6.1482395776578643E-5</v>
      </c>
      <c r="AM356" s="13">
        <f t="shared" si="532"/>
        <v>2.6536535257266169E-3</v>
      </c>
      <c r="AN356" s="13">
        <f t="shared" si="533"/>
        <v>3.2558304496012663E-3</v>
      </c>
      <c r="AO356" s="13">
        <f t="shared" si="534"/>
        <v>1.9973277999146858E-3</v>
      </c>
      <c r="AP356" s="13">
        <f t="shared" si="535"/>
        <v>8.1685628332818581E-4</v>
      </c>
      <c r="AQ356" s="13">
        <f t="shared" si="536"/>
        <v>2.5055508701722807E-4</v>
      </c>
      <c r="AR356" s="13">
        <f t="shared" si="537"/>
        <v>1.8052458430191137E-3</v>
      </c>
      <c r="AS356" s="13">
        <f t="shared" si="538"/>
        <v>2.3922991642234344E-3</v>
      </c>
      <c r="AT356" s="13">
        <f t="shared" si="539"/>
        <v>1.5851290596445233E-3</v>
      </c>
      <c r="AU356" s="13">
        <f t="shared" si="540"/>
        <v>7.0020064750699279E-4</v>
      </c>
      <c r="AV356" s="13">
        <f t="shared" si="541"/>
        <v>2.3197525011583032E-4</v>
      </c>
      <c r="AW356" s="13">
        <f t="shared" si="542"/>
        <v>2.7768024150029949E-6</v>
      </c>
      <c r="AX356" s="13">
        <f t="shared" si="543"/>
        <v>5.8610051518129366E-4</v>
      </c>
      <c r="AY356" s="13">
        <f t="shared" si="544"/>
        <v>7.1910062310479451E-4</v>
      </c>
      <c r="AZ356" s="13">
        <f t="shared" si="545"/>
        <v>4.411408049946448E-4</v>
      </c>
      <c r="BA356" s="13">
        <f t="shared" si="546"/>
        <v>1.8041537218263401E-4</v>
      </c>
      <c r="BB356" s="13">
        <f t="shared" si="547"/>
        <v>5.5338974797729479E-5</v>
      </c>
      <c r="BC356" s="13">
        <f t="shared" si="548"/>
        <v>1.3579340139879775E-5</v>
      </c>
      <c r="BD356" s="13">
        <f t="shared" si="549"/>
        <v>3.6914982355055537E-4</v>
      </c>
      <c r="BE356" s="13">
        <f t="shared" si="550"/>
        <v>4.8919476411937745E-4</v>
      </c>
      <c r="BF356" s="13">
        <f t="shared" si="551"/>
        <v>3.2413873984831994E-4</v>
      </c>
      <c r="BG356" s="13">
        <f t="shared" si="552"/>
        <v>1.4318213027700864E-4</v>
      </c>
      <c r="BH356" s="13">
        <f t="shared" si="553"/>
        <v>4.7435989385877807E-5</v>
      </c>
      <c r="BI356" s="13">
        <f t="shared" si="554"/>
        <v>1.2572368267821078E-5</v>
      </c>
      <c r="BJ356" s="14">
        <f t="shared" si="555"/>
        <v>0.38954424349845235</v>
      </c>
      <c r="BK356" s="14">
        <f t="shared" si="556"/>
        <v>0.26712553375629672</v>
      </c>
      <c r="BL356" s="14">
        <f t="shared" si="557"/>
        <v>0.31932379268038524</v>
      </c>
      <c r="BM356" s="14">
        <f t="shared" si="558"/>
        <v>0.46874608091449133</v>
      </c>
      <c r="BN356" s="14">
        <f t="shared" si="559"/>
        <v>0.53051569591311709</v>
      </c>
    </row>
    <row r="357" spans="1:66" x14ac:dyDescent="0.25">
      <c r="A357" t="s">
        <v>145</v>
      </c>
      <c r="B357" t="s">
        <v>425</v>
      </c>
      <c r="C357" t="s">
        <v>433</v>
      </c>
      <c r="D357" s="11">
        <v>44413</v>
      </c>
      <c r="E357" s="10">
        <f>VLOOKUP(A357,home!$A$2:$E$405,3,FALSE)</f>
        <v>1.4149</v>
      </c>
      <c r="F357" s="10">
        <f>VLOOKUP(B357,home!$B$2:$E$405,3,FALSE)</f>
        <v>1.3763000000000001</v>
      </c>
      <c r="G357" s="10">
        <f>VLOOKUP(C357,away!$B$2:$E$405,4,FALSE)</f>
        <v>1.0208999999999999</v>
      </c>
      <c r="H357" s="10">
        <f>VLOOKUP(A357,away!$A$2:$E$405,3,FALSE)</f>
        <v>1.2471000000000001</v>
      </c>
      <c r="I357" s="10">
        <f>VLOOKUP(C357,away!$B$2:$E$405,3,FALSE)</f>
        <v>0.84640000000000004</v>
      </c>
      <c r="J357" s="10">
        <f>VLOOKUP(B357,home!$B$2:$E$405,4,FALSE)</f>
        <v>0.59079999999999999</v>
      </c>
      <c r="K357" s="12">
        <f t="shared" si="504"/>
        <v>1.988026001583</v>
      </c>
      <c r="L357" s="12">
        <f t="shared" si="505"/>
        <v>0.62361624595200005</v>
      </c>
      <c r="M357" s="13">
        <f t="shared" si="506"/>
        <v>7.3413880946050489E-2</v>
      </c>
      <c r="N357" s="13">
        <f t="shared" si="507"/>
        <v>0.14594870419786712</v>
      </c>
      <c r="O357" s="13">
        <f t="shared" si="508"/>
        <v>4.578208883634307E-2</v>
      </c>
      <c r="P357" s="13">
        <f t="shared" si="509"/>
        <v>9.1015983013432805E-2</v>
      </c>
      <c r="Q357" s="13">
        <f t="shared" si="510"/>
        <v>0.14507490942135293</v>
      </c>
      <c r="R357" s="13">
        <f t="shared" si="511"/>
        <v>1.4275227185980614E-2</v>
      </c>
      <c r="S357" s="13">
        <f t="shared" si="512"/>
        <v>2.8209614643547688E-2</v>
      </c>
      <c r="T357" s="13">
        <f t="shared" si="513"/>
        <v>9.047107039517055E-2</v>
      </c>
      <c r="U357" s="13">
        <f t="shared" si="514"/>
        <v>2.837952282423398E-2</v>
      </c>
      <c r="V357" s="13">
        <f t="shared" si="515"/>
        <v>3.8859224109877872E-3</v>
      </c>
      <c r="W357" s="13">
        <f t="shared" si="516"/>
        <v>9.6137564035649367E-2</v>
      </c>
      <c r="X357" s="13">
        <f t="shared" si="517"/>
        <v>5.9952946778881674E-2</v>
      </c>
      <c r="Y357" s="13">
        <f t="shared" si="518"/>
        <v>1.8693815802003116E-2</v>
      </c>
      <c r="Z357" s="13">
        <f t="shared" si="519"/>
        <v>2.9674211959443888E-3</v>
      </c>
      <c r="AA357" s="13">
        <f t="shared" si="520"/>
        <v>5.8993104951859665E-3</v>
      </c>
      <c r="AB357" s="13">
        <f t="shared" si="521"/>
        <v>5.8639913279205933E-3</v>
      </c>
      <c r="AC357" s="13">
        <f t="shared" si="522"/>
        <v>3.0110198813243803E-4</v>
      </c>
      <c r="AD357" s="13">
        <f t="shared" si="523"/>
        <v>4.7780994257930448E-2</v>
      </c>
      <c r="AE357" s="13">
        <f t="shared" si="524"/>
        <v>2.9797004266984655E-2</v>
      </c>
      <c r="AF357" s="13">
        <f t="shared" si="525"/>
        <v>9.2909479707963469E-3</v>
      </c>
      <c r="AG357" s="13">
        <f t="shared" si="526"/>
        <v>1.9313286982944571E-3</v>
      </c>
      <c r="AH357" s="13">
        <f t="shared" si="527"/>
        <v>4.6263301659330843E-4</v>
      </c>
      <c r="AI357" s="13">
        <f t="shared" si="528"/>
        <v>9.1972646617827659E-4</v>
      </c>
      <c r="AJ357" s="13">
        <f t="shared" si="529"/>
        <v>9.1422006455323091E-4</v>
      </c>
      <c r="AK357" s="13">
        <f t="shared" si="530"/>
        <v>6.0583108650023713E-4</v>
      </c>
      <c r="AL357" s="13">
        <f t="shared" si="531"/>
        <v>1.4931832009977483E-5</v>
      </c>
      <c r="AM357" s="13">
        <f t="shared" si="532"/>
        <v>1.8997971793250735E-2</v>
      </c>
      <c r="AN357" s="13">
        <f t="shared" si="533"/>
        <v>1.184744385040901E-2</v>
      </c>
      <c r="AO357" s="13">
        <f t="shared" si="534"/>
        <v>3.6941292290595868E-3</v>
      </c>
      <c r="AP357" s="13">
        <f t="shared" si="535"/>
        <v>7.6790633396256534E-4</v>
      </c>
      <c r="AQ357" s="13">
        <f t="shared" si="536"/>
        <v>1.1971971630712444E-4</v>
      </c>
      <c r="AR357" s="13">
        <f t="shared" si="537"/>
        <v>5.7701093012273693E-5</v>
      </c>
      <c r="AS357" s="13">
        <f t="shared" si="538"/>
        <v>1.1471127322815923E-4</v>
      </c>
      <c r="AT357" s="13">
        <f t="shared" si="539"/>
        <v>1.1402449692613624E-4</v>
      </c>
      <c r="AU357" s="13">
        <f t="shared" si="540"/>
        <v>7.5561221568859889E-5</v>
      </c>
      <c r="AV357" s="13">
        <f t="shared" si="541"/>
        <v>3.7554418297566947E-5</v>
      </c>
      <c r="AW357" s="13">
        <f t="shared" si="542"/>
        <v>5.1422131583378378E-7</v>
      </c>
      <c r="AX357" s="13">
        <f t="shared" si="543"/>
        <v>6.2947436503871437E-3</v>
      </c>
      <c r="AY357" s="13">
        <f t="shared" si="544"/>
        <v>3.9255044044846201E-3</v>
      </c>
      <c r="AZ357" s="13">
        <f t="shared" si="545"/>
        <v>1.2240041600963699E-3</v>
      </c>
      <c r="BA357" s="13">
        <f t="shared" si="546"/>
        <v>2.5443629311630968E-4</v>
      </c>
      <c r="BB357" s="13">
        <f t="shared" si="547"/>
        <v>3.9667651486783938E-5</v>
      </c>
      <c r="BC357" s="13">
        <f t="shared" si="548"/>
        <v>4.9474783811840966E-6</v>
      </c>
      <c r="BD357" s="13">
        <f t="shared" si="549"/>
        <v>5.9972231686068806E-6</v>
      </c>
      <c r="BE357" s="13">
        <f t="shared" si="550"/>
        <v>1.1922635596486465E-5</v>
      </c>
      <c r="BF357" s="13">
        <f t="shared" si="551"/>
        <v>1.1851254786607069E-5</v>
      </c>
      <c r="BG357" s="13">
        <f t="shared" si="552"/>
        <v>7.8535342223866131E-6</v>
      </c>
      <c r="BH357" s="13">
        <f t="shared" si="553"/>
        <v>3.9032575596066317E-6</v>
      </c>
      <c r="BI357" s="13">
        <f t="shared" si="554"/>
        <v>1.5519555038746767E-6</v>
      </c>
      <c r="BJ357" s="14">
        <f t="shared" si="555"/>
        <v>0.69224976038587205</v>
      </c>
      <c r="BK357" s="14">
        <f t="shared" si="556"/>
        <v>0.20076693923864578</v>
      </c>
      <c r="BL357" s="14">
        <f t="shared" si="557"/>
        <v>0.10354518366735985</v>
      </c>
      <c r="BM357" s="14">
        <f t="shared" si="558"/>
        <v>0.48009352070362643</v>
      </c>
      <c r="BN357" s="14">
        <f t="shared" si="559"/>
        <v>0.51551079360102703</v>
      </c>
    </row>
    <row r="358" spans="1:66" x14ac:dyDescent="0.25">
      <c r="A358" t="s">
        <v>145</v>
      </c>
      <c r="B358" t="s">
        <v>432</v>
      </c>
      <c r="C358" t="s">
        <v>371</v>
      </c>
      <c r="D358" s="11">
        <v>44413</v>
      </c>
      <c r="E358" s="10">
        <f>VLOOKUP(A358,home!$A$2:$E$405,3,FALSE)</f>
        <v>1.4149</v>
      </c>
      <c r="F358" s="10">
        <f>VLOOKUP(B358,home!$B$2:$E$405,3,FALSE)</f>
        <v>1.1531</v>
      </c>
      <c r="G358" s="10">
        <f>VLOOKUP(C358,away!$B$2:$E$405,4,FALSE)</f>
        <v>0.81279999999999997</v>
      </c>
      <c r="H358" s="10">
        <f>VLOOKUP(A358,away!$A$2:$E$405,3,FALSE)</f>
        <v>1.2471000000000001</v>
      </c>
      <c r="I358" s="10">
        <f>VLOOKUP(C358,away!$B$2:$E$405,3,FALSE)</f>
        <v>1.0023</v>
      </c>
      <c r="J358" s="10">
        <f>VLOOKUP(B358,home!$B$2:$E$405,4,FALSE)</f>
        <v>1.9413</v>
      </c>
      <c r="K358" s="12">
        <f t="shared" si="504"/>
        <v>1.3261004232320002</v>
      </c>
      <c r="L358" s="12">
        <f t="shared" si="505"/>
        <v>2.426563519029</v>
      </c>
      <c r="M358" s="13">
        <f t="shared" si="506"/>
        <v>2.34551793127699E-2</v>
      </c>
      <c r="N358" s="13">
        <f t="shared" si="507"/>
        <v>3.1103923213646613E-2</v>
      </c>
      <c r="O358" s="13">
        <f t="shared" si="508"/>
        <v>5.6915482452651135E-2</v>
      </c>
      <c r="P358" s="13">
        <f t="shared" si="509"/>
        <v>7.5475645368914129E-2</v>
      </c>
      <c r="Q358" s="13">
        <f t="shared" si="510"/>
        <v>2.0623462868896211E-2</v>
      </c>
      <c r="R358" s="13">
        <f t="shared" si="511"/>
        <v>6.9054516693769219E-2</v>
      </c>
      <c r="S358" s="13">
        <f t="shared" si="512"/>
        <v>6.0717645428025567E-2</v>
      </c>
      <c r="T358" s="13">
        <f t="shared" si="513"/>
        <v>5.0044142633712707E-2</v>
      </c>
      <c r="U358" s="13">
        <f t="shared" si="514"/>
        <v>9.157322381368857E-2</v>
      </c>
      <c r="V358" s="13">
        <f t="shared" si="515"/>
        <v>2.1709033561186534E-2</v>
      </c>
      <c r="W358" s="13">
        <f t="shared" si="516"/>
        <v>9.116260946317567E-3</v>
      </c>
      <c r="X358" s="13">
        <f t="shared" si="517"/>
        <v>2.2121186242282997E-2</v>
      </c>
      <c r="Y358" s="13">
        <f t="shared" si="518"/>
        <v>2.6839231766585068E-2</v>
      </c>
      <c r="Z358" s="13">
        <f t="shared" si="519"/>
        <v>5.5855057011093168E-2</v>
      </c>
      <c r="AA358" s="13">
        <f t="shared" si="520"/>
        <v>7.4069414742058137E-2</v>
      </c>
      <c r="AB358" s="13">
        <f t="shared" si="521"/>
        <v>4.9111741118994939E-2</v>
      </c>
      <c r="AC358" s="13">
        <f t="shared" si="522"/>
        <v>4.3660487959739959E-3</v>
      </c>
      <c r="AD358" s="13">
        <f t="shared" si="523"/>
        <v>3.0222693748012714E-3</v>
      </c>
      <c r="AE358" s="13">
        <f t="shared" si="524"/>
        <v>7.3337286095713494E-3</v>
      </c>
      <c r="AF358" s="13">
        <f t="shared" si="525"/>
        <v>8.8978791512225545E-3</v>
      </c>
      <c r="AG358" s="13">
        <f t="shared" si="526"/>
        <v>7.1970896483617925E-3</v>
      </c>
      <c r="AH358" s="13">
        <f t="shared" si="527"/>
        <v>3.3883960924100918E-2</v>
      </c>
      <c r="AI358" s="13">
        <f t="shared" si="528"/>
        <v>4.4933534922226778E-2</v>
      </c>
      <c r="AJ358" s="13">
        <f t="shared" si="529"/>
        <v>2.9793189838837407E-2</v>
      </c>
      <c r="AK358" s="13">
        <f t="shared" si="530"/>
        <v>1.3169587218237867E-2</v>
      </c>
      <c r="AL358" s="13">
        <f t="shared" si="531"/>
        <v>5.6197455784769731E-4</v>
      </c>
      <c r="AM358" s="13">
        <f t="shared" si="532"/>
        <v>8.0156653940901602E-4</v>
      </c>
      <c r="AN358" s="13">
        <f t="shared" si="533"/>
        <v>1.9450521226042395E-3</v>
      </c>
      <c r="AO358" s="13">
        <f t="shared" si="534"/>
        <v>2.3598962616606851E-3</v>
      </c>
      <c r="AP358" s="13">
        <f t="shared" si="535"/>
        <v>1.908812725746245E-3</v>
      </c>
      <c r="AQ358" s="13">
        <f t="shared" si="536"/>
        <v>1.1579638312385367E-3</v>
      </c>
      <c r="AR358" s="13">
        <f t="shared" si="537"/>
        <v>1.6444316691725493E-2</v>
      </c>
      <c r="AS358" s="13">
        <f t="shared" si="538"/>
        <v>2.1806815324658217E-2</v>
      </c>
      <c r="AT358" s="13">
        <f t="shared" si="539"/>
        <v>1.4459013515685669E-2</v>
      </c>
      <c r="AU358" s="13">
        <f t="shared" si="540"/>
        <v>6.391367980889324E-3</v>
      </c>
      <c r="AV358" s="13">
        <f t="shared" si="541"/>
        <v>2.1188989461221976E-3</v>
      </c>
      <c r="AW358" s="13">
        <f t="shared" si="542"/>
        <v>5.0232203714611894E-5</v>
      </c>
      <c r="AX358" s="13">
        <f t="shared" si="543"/>
        <v>1.7715962119315085E-4</v>
      </c>
      <c r="AY358" s="13">
        <f t="shared" si="544"/>
        <v>4.2988907383229675E-4</v>
      </c>
      <c r="AZ358" s="13">
        <f t="shared" si="545"/>
        <v>5.2157657189530785E-4</v>
      </c>
      <c r="BA358" s="13">
        <f t="shared" si="546"/>
        <v>4.2187956058045353E-4</v>
      </c>
      <c r="BB358" s="13">
        <f t="shared" si="547"/>
        <v>2.5592938778212847E-4</v>
      </c>
      <c r="BC358" s="13">
        <f t="shared" si="548"/>
        <v>1.2420578316790784E-4</v>
      </c>
      <c r="BD358" s="13">
        <f t="shared" si="549"/>
        <v>6.6505298299167894E-3</v>
      </c>
      <c r="BE358" s="13">
        <f t="shared" si="550"/>
        <v>8.8192704221696956E-3</v>
      </c>
      <c r="BF358" s="13">
        <f t="shared" si="551"/>
        <v>5.8476191197183482E-3</v>
      </c>
      <c r="BG358" s="13">
        <f t="shared" si="552"/>
        <v>2.5848433965193454E-3</v>
      </c>
      <c r="BH358" s="13">
        <f t="shared" si="553"/>
        <v>8.5694048052818662E-4</v>
      </c>
      <c r="BI358" s="13">
        <f t="shared" si="554"/>
        <v>2.2727782678261247E-4</v>
      </c>
      <c r="BJ358" s="14">
        <f t="shared" si="555"/>
        <v>0.1964031059345081</v>
      </c>
      <c r="BK358" s="14">
        <f t="shared" si="556"/>
        <v>0.18671541609855011</v>
      </c>
      <c r="BL358" s="14">
        <f t="shared" si="557"/>
        <v>0.54871154525928068</v>
      </c>
      <c r="BM358" s="14">
        <f t="shared" si="558"/>
        <v>0.7106772575226673</v>
      </c>
      <c r="BN358" s="14">
        <f t="shared" si="559"/>
        <v>0.27662820991064718</v>
      </c>
    </row>
    <row r="359" spans="1:66" x14ac:dyDescent="0.25">
      <c r="A359" t="s">
        <v>145</v>
      </c>
      <c r="B359" t="s">
        <v>434</v>
      </c>
      <c r="C359" t="s">
        <v>366</v>
      </c>
      <c r="D359" s="11">
        <v>44413</v>
      </c>
      <c r="E359" s="10">
        <f>VLOOKUP(A359,home!$A$2:$E$405,3,FALSE)</f>
        <v>1.4149</v>
      </c>
      <c r="F359" s="10">
        <f>VLOOKUP(B359,home!$B$2:$E$405,3,FALSE)</f>
        <v>0.88349999999999995</v>
      </c>
      <c r="G359" s="10">
        <f>VLOOKUP(C359,away!$B$2:$E$405,4,FALSE)</f>
        <v>0.81279999999999997</v>
      </c>
      <c r="H359" s="10">
        <f>VLOOKUP(A359,away!$A$2:$E$405,3,FALSE)</f>
        <v>1.2471000000000001</v>
      </c>
      <c r="I359" s="10">
        <f>VLOOKUP(C359,away!$B$2:$E$405,3,FALSE)</f>
        <v>1.0424</v>
      </c>
      <c r="J359" s="10">
        <f>VLOOKUP(B359,home!$B$2:$E$405,4,FALSE)</f>
        <v>1.2829999999999999</v>
      </c>
      <c r="K359" s="12">
        <f t="shared" si="504"/>
        <v>1.0160521411200001</v>
      </c>
      <c r="L359" s="12">
        <f t="shared" si="505"/>
        <v>1.66787054232</v>
      </c>
      <c r="M359" s="13">
        <f t="shared" si="506"/>
        <v>6.8294729421706918E-2</v>
      </c>
      <c r="N359" s="13">
        <f t="shared" si="507"/>
        <v>6.9391006056136378E-2</v>
      </c>
      <c r="O359" s="13">
        <f t="shared" si="508"/>
        <v>0.11390676739817998</v>
      </c>
      <c r="P359" s="13">
        <f t="shared" si="509"/>
        <v>0.11573521490297858</v>
      </c>
      <c r="Q359" s="13">
        <f t="shared" si="510"/>
        <v>3.5252440138904134E-2</v>
      </c>
      <c r="R359" s="13">
        <f t="shared" si="511"/>
        <v>9.49908709571603E-2</v>
      </c>
      <c r="S359" s="13">
        <f t="shared" si="512"/>
        <v>4.9032480551790811E-2</v>
      </c>
      <c r="T359" s="13">
        <f t="shared" si="513"/>
        <v>5.8796506452577363E-2</v>
      </c>
      <c r="U359" s="13">
        <f t="shared" si="514"/>
        <v>9.6515677822876345E-2</v>
      </c>
      <c r="V359" s="13">
        <f t="shared" si="515"/>
        <v>9.2325079222226082E-3</v>
      </c>
      <c r="W359" s="13">
        <f t="shared" si="516"/>
        <v>1.1939439094279393E-2</v>
      </c>
      <c r="X359" s="13">
        <f t="shared" si="517"/>
        <v>1.9913438757172379E-2</v>
      </c>
      <c r="Y359" s="13">
        <f t="shared" si="518"/>
        <v>1.6606518949690605E-2</v>
      </c>
      <c r="Z359" s="13">
        <f t="shared" si="519"/>
        <v>5.2810825152922687E-2</v>
      </c>
      <c r="AA359" s="13">
        <f t="shared" si="520"/>
        <v>5.3658551970941049E-2</v>
      </c>
      <c r="AB359" s="13">
        <f t="shared" si="521"/>
        <v>2.7259943309736728E-2</v>
      </c>
      <c r="AC359" s="13">
        <f t="shared" si="522"/>
        <v>9.7786305905278852E-4</v>
      </c>
      <c r="AD359" s="13">
        <f t="shared" si="523"/>
        <v>3.0327731638786016E-3</v>
      </c>
      <c r="AE359" s="13">
        <f t="shared" si="524"/>
        <v>5.0582730215717455E-3</v>
      </c>
      <c r="AF359" s="13">
        <f t="shared" si="525"/>
        <v>4.2182722838457476E-3</v>
      </c>
      <c r="AG359" s="13">
        <f t="shared" si="526"/>
        <v>2.3451773605704103E-3</v>
      </c>
      <c r="AH359" s="13">
        <f t="shared" si="527"/>
        <v>2.2020404897042954E-2</v>
      </c>
      <c r="AI359" s="13">
        <f t="shared" si="528"/>
        <v>2.2373879543969827E-2</v>
      </c>
      <c r="AJ359" s="13">
        <f t="shared" si="529"/>
        <v>1.1366514107905757E-2</v>
      </c>
      <c r="AK359" s="13">
        <f t="shared" si="530"/>
        <v>3.8496569988027774E-3</v>
      </c>
      <c r="AL359" s="13">
        <f t="shared" si="531"/>
        <v>6.6285168558959047E-5</v>
      </c>
      <c r="AM359" s="13">
        <f t="shared" si="532"/>
        <v>6.1629113333802642E-4</v>
      </c>
      <c r="AN359" s="13">
        <f t="shared" si="533"/>
        <v>1.0278938267875013E-3</v>
      </c>
      <c r="AO359" s="13">
        <f t="shared" si="534"/>
        <v>8.5719691716572538E-4</v>
      </c>
      <c r="AP359" s="13">
        <f t="shared" si="535"/>
        <v>4.7656449570274341E-4</v>
      </c>
      <c r="AQ359" s="13">
        <f t="shared" si="536"/>
        <v>1.987119709745479E-4</v>
      </c>
      <c r="AR359" s="13">
        <f t="shared" si="537"/>
        <v>7.345436931547402E-3</v>
      </c>
      <c r="AS359" s="13">
        <f t="shared" si="538"/>
        <v>7.4633469217606609E-3</v>
      </c>
      <c r="AT359" s="13">
        <f t="shared" si="539"/>
        <v>3.7915748098881407E-3</v>
      </c>
      <c r="AU359" s="13">
        <f t="shared" si="540"/>
        <v>1.2841459012678342E-3</v>
      </c>
      <c r="AV359" s="13">
        <f t="shared" si="541"/>
        <v>3.2618979812341372E-4</v>
      </c>
      <c r="AW359" s="13">
        <f t="shared" si="542"/>
        <v>3.1202701605114853E-6</v>
      </c>
      <c r="AX359" s="13">
        <f t="shared" si="543"/>
        <v>1.0436398759689547E-4</v>
      </c>
      <c r="AY359" s="13">
        <f t="shared" si="544"/>
        <v>1.7406562059191181E-4</v>
      </c>
      <c r="AZ359" s="13">
        <f t="shared" si="545"/>
        <v>1.4515946050794971E-4</v>
      </c>
      <c r="BA359" s="13">
        <f t="shared" si="546"/>
        <v>8.0702396040090887E-5</v>
      </c>
      <c r="BB359" s="13">
        <f t="shared" si="547"/>
        <v>3.3650287262477434E-5</v>
      </c>
      <c r="BC359" s="13">
        <f t="shared" si="548"/>
        <v>1.1224864573138404E-5</v>
      </c>
      <c r="BD359" s="13">
        <f t="shared" si="549"/>
        <v>2.041872979766221E-3</v>
      </c>
      <c r="BE359" s="13">
        <f t="shared" si="550"/>
        <v>2.0746494129865434E-3</v>
      </c>
      <c r="BF359" s="13">
        <f t="shared" si="551"/>
        <v>1.0539759890691644E-3</v>
      </c>
      <c r="BG359" s="13">
        <f t="shared" si="552"/>
        <v>3.5696485346093141E-4</v>
      </c>
      <c r="BH359" s="13">
        <f t="shared" si="553"/>
        <v>9.0673725915891583E-5</v>
      </c>
      <c r="BI359" s="13">
        <f t="shared" si="554"/>
        <v>1.8425846672033946E-5</v>
      </c>
      <c r="BJ359" s="14">
        <f t="shared" si="555"/>
        <v>0.23027967023916776</v>
      </c>
      <c r="BK359" s="14">
        <f t="shared" si="556"/>
        <v>0.2435131466469026</v>
      </c>
      <c r="BL359" s="14">
        <f t="shared" si="557"/>
        <v>0.47178952417707387</v>
      </c>
      <c r="BM359" s="14">
        <f t="shared" si="558"/>
        <v>0.50065119199056918</v>
      </c>
      <c r="BN359" s="14">
        <f t="shared" si="559"/>
        <v>0.49757102887506632</v>
      </c>
    </row>
    <row r="360" spans="1:66" x14ac:dyDescent="0.25">
      <c r="A360" t="s">
        <v>145</v>
      </c>
      <c r="B360" t="s">
        <v>148</v>
      </c>
      <c r="C360" t="s">
        <v>147</v>
      </c>
      <c r="D360" s="11">
        <v>44413</v>
      </c>
      <c r="E360" s="10">
        <f>VLOOKUP(A360,home!$A$2:$E$405,3,FALSE)</f>
        <v>1.4149</v>
      </c>
      <c r="F360" s="10">
        <f>VLOOKUP(B360,home!$B$2:$E$405,3,FALSE)</f>
        <v>1.0601</v>
      </c>
      <c r="G360" s="10">
        <f>VLOOKUP(C360,away!$B$2:$E$405,4,FALSE)</f>
        <v>1.3763000000000001</v>
      </c>
      <c r="H360" s="10">
        <f>VLOOKUP(A360,away!$A$2:$E$405,3,FALSE)</f>
        <v>1.2471000000000001</v>
      </c>
      <c r="I360" s="10">
        <f>VLOOKUP(C360,away!$B$2:$E$405,3,FALSE)</f>
        <v>1.0128999999999999</v>
      </c>
      <c r="J360" s="10">
        <f>VLOOKUP(B360,home!$B$2:$E$405,4,FALSE)</f>
        <v>0.56130000000000002</v>
      </c>
      <c r="K360" s="12">
        <f t="shared" ref="K360:K423" si="560">E360*F360*G360</f>
        <v>2.0643612148870005</v>
      </c>
      <c r="L360" s="12">
        <f t="shared" ref="L360:L423" si="561">H360*I360*J360</f>
        <v>0.709027194267</v>
      </c>
      <c r="M360" s="13">
        <f t="shared" ref="M360:M423" si="562">_xlfn.POISSON.DIST(0,K360,FALSE) * _xlfn.POISSON.DIST(0,L360,FALSE)</f>
        <v>6.2450039546884058E-2</v>
      </c>
      <c r="N360" s="13">
        <f t="shared" ref="N360:N423" si="563">_xlfn.POISSON.DIST(1,K360,FALSE) * _xlfn.POISSON.DIST(0,L360,FALSE)</f>
        <v>0.12891943950874679</v>
      </c>
      <c r="O360" s="13">
        <f t="shared" ref="O360:O423" si="564">_xlfn.POISSON.DIST(0,K360,FALSE) * _xlfn.POISSON.DIST(1,L360,FALSE)</f>
        <v>4.4278776321790392E-2</v>
      </c>
      <c r="P360" s="13">
        <f t="shared" ref="P360:P423" si="565">_xlfn.POISSON.DIST(1,K360,FALSE) * _xlfn.POISSON.DIST(1,L360,FALSE)</f>
        <v>9.1407388481360957E-2</v>
      </c>
      <c r="Q360" s="13">
        <f t="shared" ref="Q360:Q423" si="566">_xlfn.POISSON.DIST(2,K360,FALSE) * _xlfn.POISSON.DIST(0,L360,FALSE)</f>
        <v>0.13306814538341388</v>
      </c>
      <c r="R360" s="13">
        <f t="shared" ref="R360:R423" si="567">_xlfn.POISSON.DIST(0,K360,FALSE) * _xlfn.POISSON.DIST(2,L360,FALSE)</f>
        <v>1.5697428270507557E-2</v>
      </c>
      <c r="S360" s="13">
        <f t="shared" ref="S360:S423" si="568">_xlfn.POISSON.DIST(2,K360,FALSE) * _xlfn.POISSON.DIST(2,L360,FALSE)</f>
        <v>3.3447979895632154E-2</v>
      </c>
      <c r="T360" s="13">
        <f t="shared" ref="T360:T423" si="569">_xlfn.POISSON.DIST(2,K360,FALSE) * _xlfn.POISSON.DIST(1,L360,FALSE)</f>
        <v>9.43489337675152E-2</v>
      </c>
      <c r="U360" s="13">
        <f t="shared" ref="U360:U423" si="570">_xlfn.POISSON.DIST(1,K360,FALSE) * _xlfn.POISSON.DIST(2,L360,FALSE)</f>
        <v>3.2405162095106528E-2</v>
      </c>
      <c r="V360" s="13">
        <f t="shared" ref="V360:V423" si="571">_xlfn.POISSON.DIST(3,K360,FALSE) * _xlfn.POISSON.DIST(3,L360,FALSE)</f>
        <v>5.4397127588712586E-3</v>
      </c>
      <c r="W360" s="13">
        <f t="shared" ref="W360:W423" si="572">_xlfn.POISSON.DIST(3,K360,FALSE) * _xlfn.POISSON.DIST(0,L360,FALSE)</f>
        <v>9.1566906088821426E-2</v>
      </c>
      <c r="X360" s="13">
        <f t="shared" ref="X360:X423" si="573">_xlfn.POISSON.DIST(3,K360,FALSE) * _xlfn.POISSON.DIST(1,L360,FALSE)</f>
        <v>6.492342651186693E-2</v>
      </c>
      <c r="Y360" s="13">
        <f t="shared" ref="Y360:Y423" si="574">_xlfn.POISSON.DIST(3,K360,FALSE) * _xlfn.POISSON.DIST(2,L360,FALSE)</f>
        <v>2.3016237470954385E-2</v>
      </c>
      <c r="Z360" s="13">
        <f t="shared" ref="Z360:Z423" si="575">_xlfn.POISSON.DIST(0,K360,FALSE) * _xlfn.POISSON.DIST(3,L360,FALSE)</f>
        <v>3.7099678412818196E-3</v>
      </c>
      <c r="AA360" s="13">
        <f t="shared" ref="AA360:AA423" si="576">_xlfn.POISSON.DIST(1,K360,FALSE) * _xlfn.POISSON.DIST(3,L360,FALSE)</f>
        <v>7.6587137200202389E-3</v>
      </c>
      <c r="AB360" s="13">
        <f t="shared" ref="AB360:AB423" si="577">_xlfn.POISSON.DIST(2,K360,FALSE) * _xlfn.POISSON.DIST(3,L360,FALSE)</f>
        <v>7.905175779766363E-3</v>
      </c>
      <c r="AC360" s="13">
        <f t="shared" ref="AC360:AC423" si="578">_xlfn.POISSON.DIST(4,K360,FALSE) * _xlfn.POISSON.DIST(4,L360,FALSE)</f>
        <v>4.9762772468289263E-4</v>
      </c>
      <c r="AD360" s="13">
        <f t="shared" ref="AD360:AD423" si="579">_xlfn.POISSON.DIST(4,K360,FALSE) * _xlfn.POISSON.DIST(0,L360,FALSE)</f>
        <v>4.7256792374240832E-2</v>
      </c>
      <c r="AE360" s="13">
        <f t="shared" ref="AE360:AE423" si="580">_xlfn.POISSON.DIST(4,K360,FALSE) * _xlfn.POISSON.DIST(1,L360,FALSE)</f>
        <v>3.3506350907166131E-2</v>
      </c>
      <c r="AF360" s="13">
        <f t="shared" ref="AF360:AF423" si="581">_xlfn.POISSON.DIST(4,K360,FALSE) * _xlfn.POISSON.DIST(2,L360,FALSE)</f>
        <v>1.1878456986916777E-2</v>
      </c>
      <c r="AG360" s="13">
        <f t="shared" ref="AG360:AG423" si="582">_xlfn.POISSON.DIST(4,K360,FALSE) * _xlfn.POISSON.DIST(3,L360,FALSE)</f>
        <v>2.807383009884948E-3</v>
      </c>
      <c r="AH360" s="13">
        <f t="shared" ref="AH360:AH423" si="583">_xlfn.POISSON.DIST(0,K360,FALSE) * _xlfn.POISSON.DIST(4,L360,FALSE)</f>
        <v>6.5761702233121185E-4</v>
      </c>
      <c r="AI360" s="13">
        <f t="shared" ref="AI360:AI423" si="584">_xlfn.POISSON.DIST(1,K360,FALSE) * _xlfn.POISSON.DIST(4,L360,FALSE)</f>
        <v>1.3575590751500322E-3</v>
      </c>
      <c r="AJ360" s="13">
        <f t="shared" ref="AJ360:AJ423" si="585">_xlfn.POISSON.DIST(2,K360,FALSE) * _xlfn.POISSON.DIST(4,L360,FALSE)</f>
        <v>1.401246150828797E-3</v>
      </c>
      <c r="AK360" s="13">
        <f t="shared" ref="AK360:AK423" si="586">_xlfn.POISSON.DIST(3,K360,FALSE) * _xlfn.POISSON.DIST(4,L360,FALSE)</f>
        <v>9.6422606876022266E-4</v>
      </c>
      <c r="AL360" s="13">
        <f t="shared" ref="AL360:AL423" si="587">_xlfn.POISSON.DIST(5,K360,FALSE) * _xlfn.POISSON.DIST(5,L360,FALSE)</f>
        <v>2.9134873943537441E-5</v>
      </c>
      <c r="AM360" s="13">
        <f t="shared" ref="AM360:AM423" si="588">_xlfn.POISSON.DIST(5,K360,FALSE) * _xlfn.POISSON.DIST(0,L360,FALSE)</f>
        <v>1.9511017863470089E-2</v>
      </c>
      <c r="AN360" s="13">
        <f t="shared" ref="AN360:AN423" si="589">_xlfn.POISSON.DIST(5,K360,FALSE) * _xlfn.POISSON.DIST(1,L360,FALSE)</f>
        <v>1.3833842253029515E-2</v>
      </c>
      <c r="AO360" s="13">
        <f t="shared" ref="AO360:AO423" si="590">_xlfn.POISSON.DIST(5,K360,FALSE) * _xlfn.POISSON.DIST(2,L360,FALSE)</f>
        <v>4.9042851792988947E-3</v>
      </c>
      <c r="AP360" s="13">
        <f t="shared" ref="AP360:AP423" si="591">_xlfn.POISSON.DIST(5,K360,FALSE) * _xlfn.POISSON.DIST(3,L360,FALSE)</f>
        <v>1.159090520187842E-3</v>
      </c>
      <c r="AQ360" s="13">
        <f t="shared" ref="AQ360:AQ423" si="592">_xlfn.POISSON.DIST(5,K360,FALSE) * _xlfn.POISSON.DIST(4,L360,FALSE)</f>
        <v>2.0545667485756579E-4</v>
      </c>
      <c r="AR360" s="13">
        <f t="shared" ref="AR360:AR423" si="593">_xlfn.POISSON.DIST(0,K360,FALSE) * _xlfn.POISSON.DIST(5,L360,FALSE)</f>
        <v>9.3253670449143682E-5</v>
      </c>
      <c r="AS360" s="13">
        <f t="shared" ref="AS360:AS423" si="594">_xlfn.POISSON.DIST(1,K360,FALSE) * _xlfn.POISSON.DIST(5,L360,FALSE)</f>
        <v>1.9250926042106619E-4</v>
      </c>
      <c r="AT360" s="13">
        <f t="shared" ref="AT360:AT423" si="595">_xlfn.POISSON.DIST(2,K360,FALSE) * _xlfn.POISSON.DIST(5,L360,FALSE)</f>
        <v>1.9870432535991516E-4</v>
      </c>
      <c r="AU360" s="13">
        <f t="shared" ref="AU360:AU423" si="596">_xlfn.POISSON.DIST(3,K360,FALSE) * _xlfn.POISSON.DIST(5,L360,FALSE)</f>
        <v>1.3673250083443206E-4</v>
      </c>
      <c r="AV360" s="13">
        <f t="shared" ref="AV360:AV423" si="597">_xlfn.POISSON.DIST(4,K360,FALSE) * _xlfn.POISSON.DIST(5,L360,FALSE)</f>
        <v>7.0566317884276521E-5</v>
      </c>
      <c r="AW360" s="13">
        <f t="shared" ref="AW360:AW423" si="598">_xlfn.POISSON.DIST(6,K360,FALSE) * _xlfn.POISSON.DIST(6,L360,FALSE)</f>
        <v>1.1845658991461438E-6</v>
      </c>
      <c r="AX360" s="13">
        <f t="shared" ref="AX360:AX423" si="599">_xlfn.POISSON.DIST(6,K360,FALSE) * _xlfn.POISSON.DIST(0,L360,FALSE)</f>
        <v>6.7129647567191909E-3</v>
      </c>
      <c r="AY360" s="13">
        <f t="shared" ref="AY360:AY423" si="600">_xlfn.POISSON.DIST(6,K360,FALSE) * _xlfn.POISSON.DIST(1,L360,FALSE)</f>
        <v>4.7596745666698623E-3</v>
      </c>
      <c r="AZ360" s="13">
        <f t="shared" ref="AZ360:AZ423" si="601">_xlfn.POISSON.DIST(6,K360,FALSE) * _xlfn.POISSON.DIST(2,L360,FALSE)</f>
        <v>1.6873693518149656E-3</v>
      </c>
      <c r="BA360" s="13">
        <f t="shared" ref="BA360:BA423" si="602">_xlfn.POISSON.DIST(6,K360,FALSE) * _xlfn.POISSON.DIST(3,L360,FALSE)</f>
        <v>3.9879691906983042E-4</v>
      </c>
      <c r="BB360" s="13">
        <f t="shared" ref="BB360:BB423" si="603">_xlfn.POISSON.DIST(6,K360,FALSE) * _xlfn.POISSON.DIST(4,L360,FALSE)</f>
        <v>7.0689465152601441E-5</v>
      </c>
      <c r="BC360" s="13">
        <f t="shared" ref="BC360:BC423" si="604">_xlfn.POISSON.DIST(6,K360,FALSE) * _xlfn.POISSON.DIST(5,L360,FALSE)</f>
        <v>1.0024150628276776E-5</v>
      </c>
      <c r="BD360" s="13">
        <f t="shared" ref="BD360:BD423" si="605">_xlfn.POISSON.DIST(0,K360,FALSE) * _xlfn.POISSON.DIST(6,L360,FALSE)</f>
        <v>1.1019898052275957E-5</v>
      </c>
      <c r="BE360" s="13">
        <f t="shared" ref="BE360:BE423" si="606">_xlfn.POISSON.DIST(1,K360,FALSE) * _xlfn.POISSON.DIST(6,L360,FALSE)</f>
        <v>2.2749050131127282E-5</v>
      </c>
      <c r="BF360" s="13">
        <f t="shared" ref="BF360:BF423" si="607">_xlfn.POISSON.DIST(2,K360,FALSE) * _xlfn.POISSON.DIST(6,L360,FALSE)</f>
        <v>2.3481128383109605E-5</v>
      </c>
      <c r="BG360" s="13">
        <f t="shared" ref="BG360:BG423" si="608">_xlfn.POISSON.DIST(3,K360,FALSE) * _xlfn.POISSON.DIST(6,L360,FALSE)</f>
        <v>1.6157843571957924E-5</v>
      </c>
      <c r="BH360" s="13">
        <f t="shared" ref="BH360:BH423" si="609">_xlfn.POISSON.DIST(4,K360,FALSE) * _xlfn.POISSON.DIST(6,L360,FALSE)</f>
        <v>8.3389063965402942E-6</v>
      </c>
      <c r="BI360" s="13">
        <f t="shared" ref="BI360:BI423" si="610">_xlfn.POISSON.DIST(5,K360,FALSE) * _xlfn.POISSON.DIST(6,L360,FALSE)</f>
        <v>3.4429029879181774E-6</v>
      </c>
      <c r="BJ360" s="14">
        <f t="shared" ref="BJ360:BJ423" si="611">SUM(N360,Q360,T360,W360,X360,Y360,AD360,AE360,AF360,AG360,AM360,AN360,AO360,AP360,AQ360,AX360,AY360,AZ360,BA360,BB360,BC360)</f>
        <v>0.684545283710426</v>
      </c>
      <c r="BK360" s="14">
        <f t="shared" ref="BK360:BK423" si="612">SUM(M360,P360,S360,V360,AC360,AL360,AY360)</f>
        <v>0.19803155784804474</v>
      </c>
      <c r="BL360" s="14">
        <f t="shared" ref="BL360:BL423" si="613">SUM(O360,R360,U360,AA360,AB360,AH360,AI360,AJ360,AK360,AR360,AS360,AT360,AU360,AV360,BD360,BE360,BF360,BG360,BH360,BI360)</f>
        <v>0.11310286030873309</v>
      </c>
      <c r="BM360" s="14">
        <f t="shared" ref="BM360:BM423" si="614">SUM(S360:BI360)</f>
        <v>0.51880996219501119</v>
      </c>
      <c r="BN360" s="14">
        <f t="shared" ref="BN360:BN423" si="615">SUM(M360:R360)</f>
        <v>0.47582121751270362</v>
      </c>
    </row>
    <row r="361" spans="1:66" x14ac:dyDescent="0.25">
      <c r="A361" t="s">
        <v>145</v>
      </c>
      <c r="B361" t="s">
        <v>427</v>
      </c>
      <c r="C361" t="s">
        <v>360</v>
      </c>
      <c r="D361" s="11">
        <v>44413</v>
      </c>
      <c r="E361" s="10">
        <f>VLOOKUP(A361,home!$A$2:$E$405,3,FALSE)</f>
        <v>1.4149</v>
      </c>
      <c r="F361" s="10">
        <f>VLOOKUP(B361,home!$B$2:$E$405,3,FALSE)</f>
        <v>1.1443000000000001</v>
      </c>
      <c r="G361" s="10">
        <f>VLOOKUP(C361,away!$B$2:$E$405,4,FALSE)</f>
        <v>0.8246</v>
      </c>
      <c r="H361" s="10">
        <f>VLOOKUP(A361,away!$A$2:$E$405,3,FALSE)</f>
        <v>1.2471000000000001</v>
      </c>
      <c r="I361" s="10">
        <f>VLOOKUP(C361,away!$B$2:$E$405,3,FALSE)</f>
        <v>1.2028000000000001</v>
      </c>
      <c r="J361" s="10">
        <f>VLOOKUP(B361,home!$B$2:$E$405,4,FALSE)</f>
        <v>0.68730000000000002</v>
      </c>
      <c r="K361" s="12">
        <f t="shared" si="560"/>
        <v>1.3350851797220002</v>
      </c>
      <c r="L361" s="12">
        <f t="shared" si="561"/>
        <v>1.0309581651240001</v>
      </c>
      <c r="M361" s="13">
        <f t="shared" si="562"/>
        <v>9.3851329967498162E-2</v>
      </c>
      <c r="N361" s="13">
        <f t="shared" si="563"/>
        <v>0.12529951973680603</v>
      </c>
      <c r="O361" s="13">
        <f t="shared" si="564"/>
        <v>9.6756794937738977E-2</v>
      </c>
      <c r="P361" s="13">
        <f t="shared" si="565"/>
        <v>0.12917856295877597</v>
      </c>
      <c r="Q361" s="13">
        <f t="shared" si="566"/>
        <v>8.364276591344702E-2</v>
      </c>
      <c r="R361" s="13">
        <f t="shared" si="567"/>
        <v>4.9876103886145259E-2</v>
      </c>
      <c r="S361" s="13">
        <f t="shared" si="568"/>
        <v>4.4450891462788529E-2</v>
      </c>
      <c r="T361" s="13">
        <f t="shared" si="569"/>
        <v>8.6232192472023586E-2</v>
      </c>
      <c r="U361" s="13">
        <f t="shared" si="570"/>
        <v>6.6588847120667399E-2</v>
      </c>
      <c r="V361" s="13">
        <f t="shared" si="571"/>
        <v>6.7981068016926393E-3</v>
      </c>
      <c r="W361" s="13">
        <f t="shared" si="572"/>
        <v>3.7223405720666541E-2</v>
      </c>
      <c r="X361" s="13">
        <f t="shared" si="573"/>
        <v>3.837577406144458E-2</v>
      </c>
      <c r="Y361" s="13">
        <f t="shared" si="574"/>
        <v>1.9781908805800053E-2</v>
      </c>
      <c r="Z361" s="13">
        <f t="shared" si="575"/>
        <v>1.7140058848664774E-2</v>
      </c>
      <c r="AA361" s="13">
        <f t="shared" si="576"/>
        <v>2.2883438548415271E-2</v>
      </c>
      <c r="AB361" s="13">
        <f t="shared" si="577"/>
        <v>1.527566983353418E-2</v>
      </c>
      <c r="AC361" s="13">
        <f t="shared" si="578"/>
        <v>5.8481434665540709E-4</v>
      </c>
      <c r="AD361" s="13">
        <f t="shared" si="579"/>
        <v>1.2424104329110248E-2</v>
      </c>
      <c r="AE361" s="13">
        <f t="shared" si="580"/>
        <v>1.2808731802448646E-2</v>
      </c>
      <c r="AF361" s="13">
        <f t="shared" si="581"/>
        <v>6.6026333183089418E-3</v>
      </c>
      <c r="AG361" s="13">
        <f t="shared" si="582"/>
        <v>2.2690129102767914E-3</v>
      </c>
      <c r="AH361" s="13">
        <f t="shared" si="583"/>
        <v>4.4176709051842048E-3</v>
      </c>
      <c r="AI361" s="13">
        <f t="shared" si="584"/>
        <v>5.8979669544005058E-3</v>
      </c>
      <c r="AJ361" s="13">
        <f t="shared" si="585"/>
        <v>3.9371441356551096E-3</v>
      </c>
      <c r="AK361" s="13">
        <f t="shared" si="586"/>
        <v>1.7521409286475073E-3</v>
      </c>
      <c r="AL361" s="13">
        <f t="shared" si="587"/>
        <v>3.2197935575247892E-5</v>
      </c>
      <c r="AM361" s="13">
        <f t="shared" si="588"/>
        <v>3.3174475122230065E-3</v>
      </c>
      <c r="AN361" s="13">
        <f t="shared" si="589"/>
        <v>3.4201496000966091E-3</v>
      </c>
      <c r="AO361" s="13">
        <f t="shared" si="590"/>
        <v>1.7630155780825915E-3</v>
      </c>
      <c r="AP361" s="13">
        <f t="shared" si="591"/>
        <v>6.0586510182168555E-4</v>
      </c>
      <c r="AQ361" s="13">
        <f t="shared" si="592"/>
        <v>1.5615539342168761E-4</v>
      </c>
      <c r="AR361" s="13">
        <f t="shared" si="593"/>
        <v>9.108867781060778E-4</v>
      </c>
      <c r="AS361" s="13">
        <f t="shared" si="594"/>
        <v>1.2161114378541466E-3</v>
      </c>
      <c r="AT361" s="13">
        <f t="shared" si="595"/>
        <v>8.1180617878474188E-4</v>
      </c>
      <c r="AU361" s="13">
        <f t="shared" si="596"/>
        <v>3.6127679936741916E-4</v>
      </c>
      <c r="AV361" s="13">
        <f t="shared" si="597"/>
        <v>1.205838251532099E-4</v>
      </c>
      <c r="AW361" s="13">
        <f t="shared" si="598"/>
        <v>1.2310495787119964E-6</v>
      </c>
      <c r="AX361" s="13">
        <f t="shared" si="599"/>
        <v>7.3817916801242564E-4</v>
      </c>
      <c r="AY361" s="13">
        <f t="shared" si="600"/>
        <v>7.6103184058685122E-4</v>
      </c>
      <c r="AZ361" s="13">
        <f t="shared" si="601"/>
        <v>3.9229599498618039E-4</v>
      </c>
      <c r="BA361" s="13">
        <f t="shared" si="602"/>
        <v>1.348135863921488E-4</v>
      </c>
      <c r="BB361" s="13">
        <f t="shared" si="603"/>
        <v>3.4746791915158905E-5</v>
      </c>
      <c r="BC361" s="13">
        <f t="shared" si="604"/>
        <v>7.164497767359534E-6</v>
      </c>
      <c r="BD361" s="13">
        <f t="shared" si="605"/>
        <v>1.5651436023199233E-4</v>
      </c>
      <c r="BE361" s="13">
        <f t="shared" si="606"/>
        <v>2.0896000275940336E-4</v>
      </c>
      <c r="BF361" s="13">
        <f t="shared" si="607"/>
        <v>1.3948970141937388E-4</v>
      </c>
      <c r="BG361" s="13">
        <f t="shared" si="608"/>
        <v>6.2076877696284311E-5</v>
      </c>
      <c r="BH361" s="13">
        <f t="shared" si="609"/>
        <v>2.0719479853931082E-5</v>
      </c>
      <c r="BI361" s="13">
        <f t="shared" si="610"/>
        <v>5.5324540969063866E-6</v>
      </c>
      <c r="BJ361" s="14">
        <f t="shared" si="611"/>
        <v>0.43599091413563834</v>
      </c>
      <c r="BK361" s="14">
        <f t="shared" si="612"/>
        <v>0.27565693531357277</v>
      </c>
      <c r="BL361" s="14">
        <f t="shared" si="613"/>
        <v>0.27139973514571186</v>
      </c>
      <c r="BM361" s="14">
        <f t="shared" si="614"/>
        <v>0.42082276525216816</v>
      </c>
      <c r="BN361" s="14">
        <f t="shared" si="615"/>
        <v>0.57860507740041145</v>
      </c>
    </row>
    <row r="362" spans="1:66" x14ac:dyDescent="0.25">
      <c r="A362" t="s">
        <v>21</v>
      </c>
      <c r="B362" t="s">
        <v>266</v>
      </c>
      <c r="C362" t="s">
        <v>269</v>
      </c>
      <c r="D362" s="11">
        <v>44413</v>
      </c>
      <c r="E362" s="10">
        <f>VLOOKUP(A362,home!$A$2:$E$405,3,FALSE)</f>
        <v>1.4056</v>
      </c>
      <c r="F362" s="10">
        <f>VLOOKUP(B362,home!$B$2:$E$405,3,FALSE)</f>
        <v>0.79049999999999998</v>
      </c>
      <c r="G362" s="10">
        <f>VLOOKUP(C362,away!$B$2:$E$405,4,FALSE)</f>
        <v>1.3438000000000001</v>
      </c>
      <c r="H362" s="10">
        <f>VLOOKUP(A362,away!$A$2:$E$405,3,FALSE)</f>
        <v>1.3583000000000001</v>
      </c>
      <c r="I362" s="10">
        <f>VLOOKUP(C362,away!$B$2:$E$405,3,FALSE)</f>
        <v>0.8589</v>
      </c>
      <c r="J362" s="10">
        <f>VLOOKUP(B362,home!$B$2:$E$405,4,FALSE)</f>
        <v>1.1043000000000001</v>
      </c>
      <c r="K362" s="12">
        <f t="shared" si="560"/>
        <v>1.49313219384</v>
      </c>
      <c r="L362" s="12">
        <f t="shared" si="561"/>
        <v>1.2883248256410003</v>
      </c>
      <c r="M362" s="13">
        <f t="shared" si="562"/>
        <v>6.1948181882519507E-2</v>
      </c>
      <c r="N362" s="13">
        <f t="shared" si="563"/>
        <v>9.2496824718645676E-2</v>
      </c>
      <c r="O362" s="13">
        <f t="shared" si="564"/>
        <v>7.9809380622573894E-2</v>
      </c>
      <c r="P362" s="13">
        <f t="shared" si="565"/>
        <v>0.11916595557799534</v>
      </c>
      <c r="Q362" s="13">
        <f t="shared" si="566"/>
        <v>6.9054993407692708E-2</v>
      </c>
      <c r="R362" s="13">
        <f t="shared" si="567"/>
        <v>5.1410203187546896E-2</v>
      </c>
      <c r="S362" s="13">
        <f t="shared" si="568"/>
        <v>5.7308078047177795E-2</v>
      </c>
      <c r="T362" s="13">
        <f t="shared" si="569"/>
        <v>8.8965262341606108E-2</v>
      </c>
      <c r="U362" s="13">
        <f t="shared" si="570"/>
        <v>7.6762229471182053E-2</v>
      </c>
      <c r="V362" s="13">
        <f t="shared" si="571"/>
        <v>1.2248896623133141E-2</v>
      </c>
      <c r="W362" s="13">
        <f t="shared" si="572"/>
        <v>3.4369411267478306E-2</v>
      </c>
      <c r="X362" s="13">
        <f t="shared" si="573"/>
        <v>4.4278965778557805E-2</v>
      </c>
      <c r="Y362" s="13">
        <f t="shared" si="574"/>
        <v>2.8522845433112166E-2</v>
      </c>
      <c r="Z362" s="13">
        <f t="shared" si="575"/>
        <v>2.2077680352588246E-2</v>
      </c>
      <c r="AA362" s="13">
        <f t="shared" si="576"/>
        <v>3.2964895299758344E-2</v>
      </c>
      <c r="AB362" s="13">
        <f t="shared" si="577"/>
        <v>2.4610473219317051E-2</v>
      </c>
      <c r="AC362" s="13">
        <f t="shared" si="578"/>
        <v>1.4726536624188906E-3</v>
      </c>
      <c r="AD362" s="13">
        <f t="shared" si="579"/>
        <v>1.2829518611699777E-2</v>
      </c>
      <c r="AE362" s="13">
        <f t="shared" si="580"/>
        <v>1.6528587328476081E-2</v>
      </c>
      <c r="AF362" s="13">
        <f t="shared" si="581"/>
        <v>1.0647094694025501E-2</v>
      </c>
      <c r="AG362" s="13">
        <f t="shared" si="582"/>
        <v>4.5723054717545395E-3</v>
      </c>
      <c r="AH362" s="13">
        <f t="shared" si="583"/>
        <v>7.1108059227015016E-3</v>
      </c>
      <c r="AI362" s="13">
        <f t="shared" si="584"/>
        <v>1.0617373247333757E-2</v>
      </c>
      <c r="AJ362" s="13">
        <f t="shared" si="585"/>
        <v>7.926570904804791E-3</v>
      </c>
      <c r="AK362" s="13">
        <f t="shared" si="586"/>
        <v>3.9451394015731622E-3</v>
      </c>
      <c r="AL362" s="13">
        <f t="shared" si="587"/>
        <v>1.133141768392083E-4</v>
      </c>
      <c r="AM362" s="13">
        <f t="shared" si="588"/>
        <v>3.8312334541196753E-3</v>
      </c>
      <c r="AN362" s="13">
        <f t="shared" si="589"/>
        <v>4.9358731717686968E-3</v>
      </c>
      <c r="AO362" s="13">
        <f t="shared" si="590"/>
        <v>3.1795039717024999E-3</v>
      </c>
      <c r="AP362" s="13">
        <f t="shared" si="591"/>
        <v>1.3654112999894968E-3</v>
      </c>
      <c r="AQ362" s="13">
        <f t="shared" si="592"/>
        <v>4.3977331874680528E-4</v>
      </c>
      <c r="AR362" s="13">
        <f t="shared" si="593"/>
        <v>1.8322055601062792E-3</v>
      </c>
      <c r="AS362" s="13">
        <f t="shared" si="594"/>
        <v>2.7357251075273343E-3</v>
      </c>
      <c r="AT362" s="13">
        <f t="shared" si="595"/>
        <v>2.04239961577273E-3</v>
      </c>
      <c r="AU362" s="13">
        <f t="shared" si="596"/>
        <v>1.016524206332236E-3</v>
      </c>
      <c r="AV362" s="13">
        <f t="shared" si="597"/>
        <v>3.7945125457307925E-4</v>
      </c>
      <c r="AW362" s="13">
        <f t="shared" si="598"/>
        <v>6.0548777996719172E-6</v>
      </c>
      <c r="AX362" s="13">
        <f t="shared" si="599"/>
        <v>9.5342300207715194E-4</v>
      </c>
      <c r="AY362" s="13">
        <f t="shared" si="600"/>
        <v>1.2283185229131656E-3</v>
      </c>
      <c r="AZ362" s="13">
        <f t="shared" si="601"/>
        <v>7.9123662343185785E-4</v>
      </c>
      <c r="BA362" s="13">
        <f t="shared" si="602"/>
        <v>3.3978992830787394E-4</v>
      </c>
      <c r="BB362" s="13">
        <f t="shared" si="603"/>
        <v>1.0943995003545248E-4</v>
      </c>
      <c r="BC362" s="13">
        <f t="shared" si="604"/>
        <v>2.8198840909516797E-5</v>
      </c>
      <c r="BD362" s="13">
        <f t="shared" si="605"/>
        <v>3.9341265146039859E-4</v>
      </c>
      <c r="BE362" s="13">
        <f t="shared" si="606"/>
        <v>5.8741709535947619E-4</v>
      </c>
      <c r="BF362" s="13">
        <f t="shared" si="607"/>
        <v>4.3854568814660771E-4</v>
      </c>
      <c r="BG362" s="13">
        <f t="shared" si="608"/>
        <v>2.1826889514713887E-4</v>
      </c>
      <c r="BH362" s="13">
        <f t="shared" si="609"/>
        <v>8.1476078564520128E-5</v>
      </c>
      <c r="BI362" s="13">
        <f t="shared" si="610"/>
        <v>2.4330911186504398E-5</v>
      </c>
      <c r="BJ362" s="14">
        <f t="shared" si="611"/>
        <v>0.41946801113705084</v>
      </c>
      <c r="BK362" s="14">
        <f t="shared" si="612"/>
        <v>0.25348539849299706</v>
      </c>
      <c r="BL362" s="14">
        <f t="shared" si="613"/>
        <v>0.30490682834096783</v>
      </c>
      <c r="BM362" s="14">
        <f t="shared" si="614"/>
        <v>0.52483011528151613</v>
      </c>
      <c r="BN362" s="14">
        <f t="shared" si="615"/>
        <v>0.47388553939697403</v>
      </c>
    </row>
    <row r="363" spans="1:66" x14ac:dyDescent="0.25">
      <c r="A363" t="s">
        <v>21</v>
      </c>
      <c r="B363" t="s">
        <v>274</v>
      </c>
      <c r="C363" t="s">
        <v>397</v>
      </c>
      <c r="D363" s="11">
        <v>44413</v>
      </c>
      <c r="E363" s="10">
        <f>VLOOKUP(A363,home!$A$2:$E$405,3,FALSE)</f>
        <v>1.4056</v>
      </c>
      <c r="F363" s="10">
        <f>VLOOKUP(B363,home!$B$2:$E$405,3,FALSE)</f>
        <v>1.581</v>
      </c>
      <c r="G363" s="10">
        <f>VLOOKUP(C363,away!$B$2:$E$405,4,FALSE)</f>
        <v>1.5019</v>
      </c>
      <c r="H363" s="10">
        <f>VLOOKUP(A363,away!$A$2:$E$405,3,FALSE)</f>
        <v>1.3583000000000001</v>
      </c>
      <c r="I363" s="10">
        <f>VLOOKUP(C363,away!$B$2:$E$405,3,FALSE)</f>
        <v>0.73619999999999997</v>
      </c>
      <c r="J363" s="10">
        <f>VLOOKUP(B363,home!$B$2:$E$405,4,FALSE)</f>
        <v>0.81799999999999995</v>
      </c>
      <c r="K363" s="12">
        <f t="shared" si="560"/>
        <v>3.3376026818399995</v>
      </c>
      <c r="L363" s="12">
        <f t="shared" si="561"/>
        <v>0.81798401627999995</v>
      </c>
      <c r="M363" s="13">
        <f t="shared" si="562"/>
        <v>1.5676591004566542E-2</v>
      </c>
      <c r="N363" s="13">
        <f t="shared" si="563"/>
        <v>5.2322232178950101E-2</v>
      </c>
      <c r="O363" s="13">
        <f t="shared" si="564"/>
        <v>1.2823200871494257E-2</v>
      </c>
      <c r="P363" s="13">
        <f t="shared" si="565"/>
        <v>4.279874961847225E-2</v>
      </c>
      <c r="Q363" s="13">
        <f t="shared" si="566"/>
        <v>8.7315411220159497E-2</v>
      </c>
      <c r="R363" s="13">
        <f t="shared" si="567"/>
        <v>5.2445866752150339E-3</v>
      </c>
      <c r="S363" s="13">
        <f t="shared" si="568"/>
        <v>2.9211276998473413E-2</v>
      </c>
      <c r="T363" s="13">
        <f t="shared" si="569"/>
        <v>7.1422610753005836E-2</v>
      </c>
      <c r="U363" s="13">
        <f t="shared" si="570"/>
        <v>1.7504346552340025E-2</v>
      </c>
      <c r="V363" s="13">
        <f t="shared" si="571"/>
        <v>8.8610969192453211E-3</v>
      </c>
      <c r="W363" s="13">
        <f t="shared" si="572"/>
        <v>9.7141383551455587E-2</v>
      </c>
      <c r="X363" s="13">
        <f t="shared" si="573"/>
        <v>7.9460099064415549E-2</v>
      </c>
      <c r="Y363" s="13">
        <f t="shared" si="574"/>
        <v>3.2498545483358648E-2</v>
      </c>
      <c r="Z363" s="13">
        <f t="shared" si="575"/>
        <v>1.4299960241069885E-3</v>
      </c>
      <c r="AA363" s="13">
        <f t="shared" si="576"/>
        <v>4.772758565080022E-3</v>
      </c>
      <c r="AB363" s="13">
        <f t="shared" si="577"/>
        <v>7.9647858932929555E-3</v>
      </c>
      <c r="AC363" s="13">
        <f t="shared" si="578"/>
        <v>1.5119831708043376E-3</v>
      </c>
      <c r="AD363" s="13">
        <f t="shared" si="579"/>
        <v>8.1054835564746561E-2</v>
      </c>
      <c r="AE363" s="13">
        <f t="shared" si="580"/>
        <v>6.6301559934166351E-2</v>
      </c>
      <c r="AF363" s="13">
        <f t="shared" si="581"/>
        <v>2.7116808140289266E-2</v>
      </c>
      <c r="AG363" s="13">
        <f t="shared" si="582"/>
        <v>7.3937052104293367E-3</v>
      </c>
      <c r="AH363" s="13">
        <f t="shared" si="583"/>
        <v>2.9242847276586651E-4</v>
      </c>
      <c r="AI363" s="13">
        <f t="shared" si="584"/>
        <v>9.7601005494973132E-4</v>
      </c>
      <c r="AJ363" s="13">
        <f t="shared" si="585"/>
        <v>1.6287668884515144E-3</v>
      </c>
      <c r="AK363" s="13">
        <f t="shared" si="586"/>
        <v>1.8120589116626554E-3</v>
      </c>
      <c r="AL363" s="13">
        <f t="shared" si="587"/>
        <v>1.6511495167730923E-4</v>
      </c>
      <c r="AM363" s="13">
        <f t="shared" si="588"/>
        <v>5.4105767311399655E-2</v>
      </c>
      <c r="AN363" s="13">
        <f t="shared" si="589"/>
        <v>4.4257652849289814E-2</v>
      </c>
      <c r="AO363" s="13">
        <f t="shared" si="590"/>
        <v>1.8101026314394034E-2</v>
      </c>
      <c r="AP363" s="13">
        <f t="shared" si="591"/>
        <v>4.9354500678126662E-3</v>
      </c>
      <c r="AQ363" s="13">
        <f t="shared" si="592"/>
        <v>1.0092798171547005E-3</v>
      </c>
      <c r="AR363" s="13">
        <f t="shared" si="593"/>
        <v>4.7840363325530024E-5</v>
      </c>
      <c r="AS363" s="13">
        <f t="shared" si="594"/>
        <v>1.5967212493548895E-4</v>
      </c>
      <c r="AT363" s="13">
        <f t="shared" si="595"/>
        <v>2.6646105619988975E-4</v>
      </c>
      <c r="AU363" s="13">
        <f t="shared" si="596"/>
        <v>2.9644704525955698E-4</v>
      </c>
      <c r="AV363" s="13">
        <f t="shared" si="597"/>
        <v>2.4735561332046033E-4</v>
      </c>
      <c r="AW363" s="13">
        <f t="shared" si="598"/>
        <v>1.252170171904506E-5</v>
      </c>
      <c r="AX363" s="13">
        <f t="shared" si="599"/>
        <v>3.0097259013589731E-2</v>
      </c>
      <c r="AY363" s="13">
        <f t="shared" si="600"/>
        <v>2.4619076806955555E-2</v>
      </c>
      <c r="AZ363" s="13">
        <f t="shared" si="601"/>
        <v>1.0069005661829651E-2</v>
      </c>
      <c r="BA363" s="13">
        <f t="shared" si="602"/>
        <v>2.7454285637364927E-3</v>
      </c>
      <c r="BB363" s="13">
        <f t="shared" si="603"/>
        <v>5.6142917074375194E-4</v>
      </c>
      <c r="BC363" s="13">
        <f t="shared" si="604"/>
        <v>9.1848017588344835E-5</v>
      </c>
      <c r="BD363" s="13">
        <f t="shared" si="605"/>
        <v>6.5221087555519083E-6</v>
      </c>
      <c r="BE363" s="13">
        <f t="shared" si="606"/>
        <v>2.1768207673782192E-5</v>
      </c>
      <c r="BF363" s="13">
        <f t="shared" si="607"/>
        <v>3.6326814155432759E-5</v>
      </c>
      <c r="BG363" s="13">
        <f t="shared" si="608"/>
        <v>4.0414824115958543E-5</v>
      </c>
      <c r="BH363" s="13">
        <f t="shared" si="609"/>
        <v>3.3722156338878787E-5</v>
      </c>
      <c r="BI363" s="13">
        <f t="shared" si="610"/>
        <v>2.2510231886813912E-5</v>
      </c>
      <c r="BJ363" s="14">
        <f t="shared" si="611"/>
        <v>0.79262041469547106</v>
      </c>
      <c r="BK363" s="14">
        <f t="shared" si="612"/>
        <v>0.12284388947019473</v>
      </c>
      <c r="BL363" s="14">
        <f t="shared" si="613"/>
        <v>5.4197983431219406E-2</v>
      </c>
      <c r="BM363" s="14">
        <f t="shared" si="614"/>
        <v>0.73030495694689812</v>
      </c>
      <c r="BN363" s="14">
        <f t="shared" si="615"/>
        <v>0.21618077156885768</v>
      </c>
    </row>
    <row r="364" spans="1:66" x14ac:dyDescent="0.25">
      <c r="A364" t="s">
        <v>154</v>
      </c>
      <c r="B364" t="s">
        <v>159</v>
      </c>
      <c r="C364" t="s">
        <v>174</v>
      </c>
      <c r="D364" s="11">
        <v>44413</v>
      </c>
      <c r="E364" s="10">
        <f>VLOOKUP(A364,home!$A$2:$E$405,3,FALSE)</f>
        <v>1.3288</v>
      </c>
      <c r="F364" s="10">
        <f>VLOOKUP(B364,home!$B$2:$E$405,3,FALSE)</f>
        <v>0.83179999999999998</v>
      </c>
      <c r="G364" s="10">
        <f>VLOOKUP(C364,away!$B$2:$E$405,4,FALSE)</f>
        <v>0.75260000000000005</v>
      </c>
      <c r="H364" s="10">
        <f>VLOOKUP(A364,away!$A$2:$E$405,3,FALSE)</f>
        <v>1.0271999999999999</v>
      </c>
      <c r="I364" s="10">
        <f>VLOOKUP(C364,away!$B$2:$E$405,3,FALSE)</f>
        <v>1.1272</v>
      </c>
      <c r="J364" s="10">
        <f>VLOOKUP(B364,home!$B$2:$E$405,4,FALSE)</f>
        <v>0.871</v>
      </c>
      <c r="K364" s="12">
        <f t="shared" si="560"/>
        <v>0.83184564918399995</v>
      </c>
      <c r="L364" s="12">
        <f t="shared" si="561"/>
        <v>1.0084959206399997</v>
      </c>
      <c r="M364" s="13">
        <f t="shared" si="562"/>
        <v>0.15876318813019269</v>
      </c>
      <c r="N364" s="13">
        <f t="shared" si="563"/>
        <v>0.13206646729668164</v>
      </c>
      <c r="O364" s="13">
        <f t="shared" si="564"/>
        <v>0.16011202757710016</v>
      </c>
      <c r="P364" s="13">
        <f t="shared" si="565"/>
        <v>0.13318849352203938</v>
      </c>
      <c r="Q364" s="13">
        <f t="shared" si="566"/>
        <v>5.4929458111922826E-2</v>
      </c>
      <c r="R364" s="13">
        <f t="shared" si="567"/>
        <v>8.0736163328452321E-2</v>
      </c>
      <c r="S364" s="13">
        <f t="shared" si="568"/>
        <v>2.7933387795355043E-2</v>
      </c>
      <c r="T364" s="13">
        <f t="shared" si="569"/>
        <v>5.5396134428839915E-2</v>
      </c>
      <c r="U364" s="13">
        <f t="shared" si="570"/>
        <v>6.716002619658186E-2</v>
      </c>
      <c r="V364" s="13">
        <f t="shared" si="571"/>
        <v>2.6037422873139452E-3</v>
      </c>
      <c r="W364" s="13">
        <f t="shared" si="572"/>
        <v>1.5230943580812593E-2</v>
      </c>
      <c r="X364" s="13">
        <f t="shared" si="573"/>
        <v>1.536034446874749E-2</v>
      </c>
      <c r="Y364" s="13">
        <f t="shared" si="574"/>
        <v>7.7454223681785129E-3</v>
      </c>
      <c r="Z364" s="13">
        <f t="shared" si="575"/>
        <v>2.714069712162297E-2</v>
      </c>
      <c r="AA364" s="13">
        <f t="shared" si="576"/>
        <v>2.2576870816442777E-2</v>
      </c>
      <c r="AB364" s="13">
        <f t="shared" si="577"/>
        <v>9.3902358804235728E-3</v>
      </c>
      <c r="AC364" s="13">
        <f t="shared" si="578"/>
        <v>1.365195691973758E-4</v>
      </c>
      <c r="AD364" s="13">
        <f t="shared" si="579"/>
        <v>3.167448537666481E-3</v>
      </c>
      <c r="AE364" s="13">
        <f t="shared" si="580"/>
        <v>3.1943589290737789E-3</v>
      </c>
      <c r="AF364" s="13">
        <f t="shared" si="581"/>
        <v>1.6107489745154321E-3</v>
      </c>
      <c r="AG364" s="13">
        <f t="shared" si="582"/>
        <v>5.4147792332462537E-4</v>
      </c>
      <c r="AH364" s="13">
        <f t="shared" si="583"/>
        <v>6.8428205826206361E-3</v>
      </c>
      <c r="AI364" s="13">
        <f t="shared" si="584"/>
        <v>5.6921705297996996E-3</v>
      </c>
      <c r="AJ364" s="13">
        <f t="shared" si="585"/>
        <v>2.3675036448136317E-3</v>
      </c>
      <c r="AK364" s="13">
        <f t="shared" si="586"/>
        <v>6.564658687884939E-4</v>
      </c>
      <c r="AL364" s="13">
        <f t="shared" si="587"/>
        <v>4.5811213472900509E-6</v>
      </c>
      <c r="AM364" s="13">
        <f t="shared" si="588"/>
        <v>5.2696565701441727E-4</v>
      </c>
      <c r="AN364" s="13">
        <f t="shared" si="589"/>
        <v>5.3144271541641711E-4</v>
      </c>
      <c r="AO364" s="13">
        <f t="shared" si="590"/>
        <v>2.6797890527565044E-4</v>
      </c>
      <c r="AP364" s="13">
        <f t="shared" si="591"/>
        <v>9.0085210929355459E-5</v>
      </c>
      <c r="AQ364" s="13">
        <f t="shared" si="592"/>
        <v>2.2712641933062223E-5</v>
      </c>
      <c r="AR364" s="13">
        <f t="shared" si="593"/>
        <v>1.3801913286488677E-3</v>
      </c>
      <c r="AS364" s="13">
        <f t="shared" si="594"/>
        <v>1.1481061517780446E-3</v>
      </c>
      <c r="AT364" s="13">
        <f t="shared" si="595"/>
        <v>4.7752355357897578E-4</v>
      </c>
      <c r="AU364" s="13">
        <f t="shared" si="596"/>
        <v>1.324086301425179E-4</v>
      </c>
      <c r="AV364" s="13">
        <f t="shared" si="597"/>
        <v>2.7535885724616734E-5</v>
      </c>
      <c r="AW364" s="13">
        <f t="shared" si="598"/>
        <v>1.0675449987164829E-7</v>
      </c>
      <c r="AX364" s="13">
        <f t="shared" si="599"/>
        <v>7.3059014842805133E-5</v>
      </c>
      <c r="AY364" s="13">
        <f t="shared" si="600"/>
        <v>7.3679718434946175E-5</v>
      </c>
      <c r="AZ364" s="13">
        <f t="shared" si="601"/>
        <v>3.71528477377735E-5</v>
      </c>
      <c r="BA364" s="13">
        <f t="shared" si="602"/>
        <v>1.2489498461234538E-5</v>
      </c>
      <c r="BB364" s="13">
        <f t="shared" si="603"/>
        <v>3.1489020622486458E-6</v>
      </c>
      <c r="BC364" s="13">
        <f t="shared" si="604"/>
        <v>6.3513097685452844E-7</v>
      </c>
      <c r="BD364" s="13">
        <f t="shared" si="605"/>
        <v>2.3198622077418062E-4</v>
      </c>
      <c r="BE364" s="13">
        <f t="shared" si="606"/>
        <v>1.9297672842164099E-4</v>
      </c>
      <c r="BF364" s="13">
        <f t="shared" si="607"/>
        <v>8.026342596565221E-5</v>
      </c>
      <c r="BG364" s="13">
        <f t="shared" si="608"/>
        <v>2.225559389270996E-5</v>
      </c>
      <c r="BH364" s="13">
        <f t="shared" si="609"/>
        <v>4.6283047374141948E-6</v>
      </c>
      <c r="BI364" s="13">
        <f t="shared" si="610"/>
        <v>7.7000703178313895E-7</v>
      </c>
      <c r="BJ364" s="14">
        <f t="shared" si="611"/>
        <v>0.29088215486284807</v>
      </c>
      <c r="BK364" s="14">
        <f t="shared" si="612"/>
        <v>0.32270359214388067</v>
      </c>
      <c r="BL364" s="14">
        <f t="shared" si="613"/>
        <v>0.35923293025571967</v>
      </c>
      <c r="BM364" s="14">
        <f t="shared" si="614"/>
        <v>0.28009000345374724</v>
      </c>
      <c r="BN364" s="14">
        <f t="shared" si="615"/>
        <v>0.71979579796638904</v>
      </c>
    </row>
    <row r="365" spans="1:66" x14ac:dyDescent="0.25">
      <c r="A365" t="s">
        <v>154</v>
      </c>
      <c r="B365" t="s">
        <v>161</v>
      </c>
      <c r="C365" t="s">
        <v>166</v>
      </c>
      <c r="D365" s="11">
        <v>44413</v>
      </c>
      <c r="E365" s="10">
        <f>VLOOKUP(A365,home!$A$2:$E$405,3,FALSE)</f>
        <v>1.3288</v>
      </c>
      <c r="F365" s="10">
        <f>VLOOKUP(B365,home!$B$2:$E$405,3,FALSE)</f>
        <v>0.59409999999999996</v>
      </c>
      <c r="G365" s="10">
        <f>VLOOKUP(C365,away!$B$2:$E$405,4,FALSE)</f>
        <v>1.3070999999999999</v>
      </c>
      <c r="H365" s="10">
        <f>VLOOKUP(A365,away!$A$2:$E$405,3,FALSE)</f>
        <v>1.0271999999999999</v>
      </c>
      <c r="I365" s="10">
        <f>VLOOKUP(C365,away!$B$2:$E$405,3,FALSE)</f>
        <v>0.871</v>
      </c>
      <c r="J365" s="10">
        <f>VLOOKUP(B365,home!$B$2:$E$405,4,FALSE)</f>
        <v>0.6149</v>
      </c>
      <c r="K365" s="12">
        <f t="shared" si="560"/>
        <v>1.031877128568</v>
      </c>
      <c r="L365" s="12">
        <f t="shared" si="561"/>
        <v>0.55014561887999991</v>
      </c>
      <c r="M365" s="13">
        <f t="shared" si="562"/>
        <v>0.20555888369097297</v>
      </c>
      <c r="N365" s="13">
        <f t="shared" si="563"/>
        <v>0.21211151065468467</v>
      </c>
      <c r="O365" s="13">
        <f t="shared" si="564"/>
        <v>0.11308731928445225</v>
      </c>
      <c r="P365" s="13">
        <f t="shared" si="565"/>
        <v>0.11669221830069319</v>
      </c>
      <c r="Q365" s="13">
        <f t="shared" si="566"/>
        <v>0.10943650827528836</v>
      </c>
      <c r="R365" s="13">
        <f t="shared" si="567"/>
        <v>3.1107246627612554E-2</v>
      </c>
      <c r="S365" s="13">
        <f t="shared" si="568"/>
        <v>1.6561037848901564E-2</v>
      </c>
      <c r="T365" s="13">
        <f t="shared" si="569"/>
        <v>6.0206015573174745E-2</v>
      </c>
      <c r="U365" s="13">
        <f t="shared" si="570"/>
        <v>3.2098856327757448E-2</v>
      </c>
      <c r="V365" s="13">
        <f t="shared" si="571"/>
        <v>1.0446015971729244E-3</v>
      </c>
      <c r="W365" s="13">
        <f t="shared" si="572"/>
        <v>3.7641676639870912E-2</v>
      </c>
      <c r="X365" s="13">
        <f t="shared" si="573"/>
        <v>2.0708403490722619E-2</v>
      </c>
      <c r="Y365" s="13">
        <f t="shared" si="574"/>
        <v>5.6963187272101711E-3</v>
      </c>
      <c r="Z365" s="13">
        <f t="shared" si="575"/>
        <v>5.7045051492002332E-3</v>
      </c>
      <c r="AA365" s="13">
        <f t="shared" si="576"/>
        <v>5.8863483932581079E-3</v>
      </c>
      <c r="AB365" s="13">
        <f t="shared" si="577"/>
        <v>3.0369941388930181E-3</v>
      </c>
      <c r="AC365" s="13">
        <f t="shared" si="578"/>
        <v>3.7062639736665855E-5</v>
      </c>
      <c r="AD365" s="13">
        <f t="shared" si="579"/>
        <v>9.7103963014087882E-3</v>
      </c>
      <c r="AE365" s="13">
        <f t="shared" si="580"/>
        <v>5.3421319828086001E-3</v>
      </c>
      <c r="AF365" s="13">
        <f t="shared" si="581"/>
        <v>1.4694752529104389E-3</v>
      </c>
      <c r="AG365" s="13">
        <f t="shared" si="582"/>
        <v>2.6947512414708593E-4</v>
      </c>
      <c r="AH365" s="13">
        <f t="shared" si="583"/>
        <v>7.8457712892772717E-4</v>
      </c>
      <c r="AI365" s="13">
        <f t="shared" si="584"/>
        <v>8.0958719493806868E-4</v>
      </c>
      <c r="AJ365" s="13">
        <f t="shared" si="585"/>
        <v>4.1769725501905792E-4</v>
      </c>
      <c r="AK365" s="13">
        <f t="shared" si="586"/>
        <v>1.4367074803993372E-4</v>
      </c>
      <c r="AL365" s="13">
        <f t="shared" si="587"/>
        <v>8.4159274837332413E-7</v>
      </c>
      <c r="AM365" s="13">
        <f t="shared" si="588"/>
        <v>2.0039871705510061E-3</v>
      </c>
      <c r="AN365" s="13">
        <f t="shared" si="589"/>
        <v>1.1024847621703632E-3</v>
      </c>
      <c r="AO365" s="13">
        <f t="shared" si="590"/>
        <v>3.032635808949919E-4</v>
      </c>
      <c r="AP365" s="13">
        <f t="shared" si="591"/>
        <v>5.5613043465080084E-5</v>
      </c>
      <c r="AQ365" s="13">
        <f t="shared" si="592"/>
        <v>7.6488180537242044E-6</v>
      </c>
      <c r="AR365" s="13">
        <f t="shared" si="593"/>
        <v>8.6326334030607631E-5</v>
      </c>
      <c r="AS365" s="13">
        <f t="shared" si="594"/>
        <v>8.9078169679305427E-5</v>
      </c>
      <c r="AT365" s="13">
        <f t="shared" si="595"/>
        <v>4.5958862973387374E-5</v>
      </c>
      <c r="AU365" s="13">
        <f t="shared" si="596"/>
        <v>1.5807966519076381E-5</v>
      </c>
      <c r="AV365" s="13">
        <f t="shared" si="597"/>
        <v>4.077969775050904E-6</v>
      </c>
      <c r="AW365" s="13">
        <f t="shared" si="598"/>
        <v>1.3271045225861767E-8</v>
      </c>
      <c r="AX365" s="13">
        <f t="shared" si="599"/>
        <v>3.4464475453921373E-4</v>
      </c>
      <c r="AY365" s="13">
        <f t="shared" si="600"/>
        <v>1.896048017797214E-4</v>
      </c>
      <c r="AZ365" s="13">
        <f t="shared" si="601"/>
        <v>5.2155125508862253E-5</v>
      </c>
      <c r="BA365" s="13">
        <f t="shared" si="602"/>
        <v>9.5643046002790328E-6</v>
      </c>
      <c r="BB365" s="13">
        <f t="shared" si="603"/>
        <v>1.3154400683693348E-6</v>
      </c>
      <c r="BC365" s="13">
        <f t="shared" si="604"/>
        <v>1.4473671810251946E-7</v>
      </c>
      <c r="BD365" s="13">
        <f t="shared" si="605"/>
        <v>7.9153424101516999E-6</v>
      </c>
      <c r="BE365" s="13">
        <f t="shared" si="606"/>
        <v>8.1676607978198488E-6</v>
      </c>
      <c r="BF365" s="13">
        <f t="shared" si="607"/>
        <v>4.2140111855858826E-6</v>
      </c>
      <c r="BG365" s="13">
        <f t="shared" si="608"/>
        <v>1.449447253978598E-6</v>
      </c>
      <c r="BH365" s="13">
        <f t="shared" si="609"/>
        <v>3.7391286761155203E-7</v>
      </c>
      <c r="BI365" s="13">
        <f t="shared" si="610"/>
        <v>7.7166427233127017E-8</v>
      </c>
      <c r="BJ365" s="14">
        <f t="shared" si="611"/>
        <v>0.46666233856057598</v>
      </c>
      <c r="BK365" s="14">
        <f t="shared" si="612"/>
        <v>0.34008425047200541</v>
      </c>
      <c r="BL365" s="14">
        <f t="shared" si="613"/>
        <v>0.18763574394281796</v>
      </c>
      <c r="BM365" s="14">
        <f t="shared" si="614"/>
        <v>0.21190355976016123</v>
      </c>
      <c r="BN365" s="14">
        <f t="shared" si="615"/>
        <v>0.78799368683370408</v>
      </c>
    </row>
    <row r="366" spans="1:66" x14ac:dyDescent="0.25">
      <c r="A366" t="s">
        <v>154</v>
      </c>
      <c r="B366" t="s">
        <v>163</v>
      </c>
      <c r="C366" t="s">
        <v>156</v>
      </c>
      <c r="D366" s="11">
        <v>44413</v>
      </c>
      <c r="E366" s="10">
        <f>VLOOKUP(A366,home!$A$2:$E$405,3,FALSE)</f>
        <v>1.3288</v>
      </c>
      <c r="F366" s="10">
        <f>VLOOKUP(B366,home!$B$2:$E$405,3,FALSE)</f>
        <v>1.5051000000000001</v>
      </c>
      <c r="G366" s="10">
        <f>VLOOKUP(C366,away!$B$2:$E$405,4,FALSE)</f>
        <v>0.83179999999999998</v>
      </c>
      <c r="H366" s="10">
        <f>VLOOKUP(A366,away!$A$2:$E$405,3,FALSE)</f>
        <v>1.0271999999999999</v>
      </c>
      <c r="I366" s="10">
        <f>VLOOKUP(C366,away!$B$2:$E$405,3,FALSE)</f>
        <v>0.81979999999999997</v>
      </c>
      <c r="J366" s="10">
        <f>VLOOKUP(B366,home!$B$2:$E$405,4,FALSE)</f>
        <v>0.92230000000000001</v>
      </c>
      <c r="K366" s="12">
        <f t="shared" si="560"/>
        <v>1.6635807687840001</v>
      </c>
      <c r="L366" s="12">
        <f t="shared" si="561"/>
        <v>0.77666750188799982</v>
      </c>
      <c r="M366" s="13">
        <f t="shared" si="562"/>
        <v>8.713921466481897E-2</v>
      </c>
      <c r="N366" s="13">
        <f t="shared" si="563"/>
        <v>0.14496312172333353</v>
      </c>
      <c r="O366" s="13">
        <f t="shared" si="564"/>
        <v>6.7678196170207108E-2</v>
      </c>
      <c r="P366" s="13">
        <f t="shared" si="565"/>
        <v>0.11258814561474749</v>
      </c>
      <c r="Q366" s="13">
        <f t="shared" si="566"/>
        <v>0.12057893074091591</v>
      </c>
      <c r="R366" s="13">
        <f t="shared" si="567"/>
        <v>2.628172777590037E-2</v>
      </c>
      <c r="S366" s="13">
        <f t="shared" si="568"/>
        <v>3.6367353612624859E-2</v>
      </c>
      <c r="T366" s="13">
        <f t="shared" si="569"/>
        <v>9.3649736918873308E-2</v>
      </c>
      <c r="U366" s="13">
        <f t="shared" si="570"/>
        <v>4.3721776898404147E-2</v>
      </c>
      <c r="V366" s="13">
        <f t="shared" si="571"/>
        <v>5.2209341363967559E-3</v>
      </c>
      <c r="W366" s="13">
        <f t="shared" si="572"/>
        <v>6.6864263433708548E-2</v>
      </c>
      <c r="X366" s="13">
        <f t="shared" si="573"/>
        <v>5.1931300446639551E-2</v>
      </c>
      <c r="Y366" s="13">
        <f t="shared" si="574"/>
        <v>2.0166676693843352E-2</v>
      </c>
      <c r="Z366" s="13">
        <f t="shared" si="575"/>
        <v>6.8040546190030011E-3</v>
      </c>
      <c r="AA366" s="13">
        <f t="shared" si="576"/>
        <v>1.1319094413929337E-2</v>
      </c>
      <c r="AB366" s="13">
        <f t="shared" si="577"/>
        <v>9.4151138935316264E-3</v>
      </c>
      <c r="AC366" s="13">
        <f t="shared" si="578"/>
        <v>4.216064597428061E-4</v>
      </c>
      <c r="AD366" s="13">
        <f t="shared" si="579"/>
        <v>2.7808525691806189E-2</v>
      </c>
      <c r="AE366" s="13">
        <f t="shared" si="580"/>
        <v>2.1597978180243373E-2</v>
      </c>
      <c r="AF366" s="13">
        <f t="shared" si="581"/>
        <v>8.3872238795405733E-3</v>
      </c>
      <c r="AG366" s="13">
        <f t="shared" si="582"/>
        <v>2.1713614060993856E-3</v>
      </c>
      <c r="AH366" s="13">
        <f t="shared" si="583"/>
        <v>1.3211220259126417E-3</v>
      </c>
      <c r="AI366" s="13">
        <f t="shared" si="584"/>
        <v>2.1977931955252279E-3</v>
      </c>
      <c r="AJ366" s="13">
        <f t="shared" si="585"/>
        <v>1.8281032469200517E-3</v>
      </c>
      <c r="AK366" s="13">
        <f t="shared" si="586"/>
        <v>1.0137324683092625E-3</v>
      </c>
      <c r="AL366" s="13">
        <f t="shared" si="587"/>
        <v>2.1789450209863148E-5</v>
      </c>
      <c r="AM366" s="13">
        <f t="shared" si="588"/>
        <v>9.2523457098249093E-3</v>
      </c>
      <c r="AN366" s="13">
        <f t="shared" si="589"/>
        <v>7.1859962290538636E-3</v>
      </c>
      <c r="AO366" s="13">
        <f t="shared" si="590"/>
        <v>2.7905648698979251E-3</v>
      </c>
      <c r="AP366" s="13">
        <f t="shared" si="591"/>
        <v>7.2244701545334442E-4</v>
      </c>
      <c r="AQ366" s="13">
        <f t="shared" si="592"/>
        <v>1.4027527968464755E-4</v>
      </c>
      <c r="AR366" s="13">
        <f t="shared" si="593"/>
        <v>2.0521450871095704E-4</v>
      </c>
      <c r="AS366" s="13">
        <f t="shared" si="594"/>
        <v>3.4139091016700476E-4</v>
      </c>
      <c r="AT366" s="13">
        <f t="shared" si="595"/>
        <v>2.8396567639574769E-4</v>
      </c>
      <c r="AU366" s="13">
        <f t="shared" si="596"/>
        <v>1.5746661274890222E-4</v>
      </c>
      <c r="AV366" s="13">
        <f t="shared" si="597"/>
        <v>6.5489607173657783E-5</v>
      </c>
      <c r="AW366" s="13">
        <f t="shared" si="598"/>
        <v>7.820288879536446E-7</v>
      </c>
      <c r="AX366" s="13">
        <f t="shared" si="599"/>
        <v>2.5653373981676456E-3</v>
      </c>
      <c r="AY366" s="13">
        <f t="shared" si="600"/>
        <v>1.9924141885347265E-3</v>
      </c>
      <c r="AZ366" s="13">
        <f t="shared" si="601"/>
        <v>7.7372167526773604E-4</v>
      </c>
      <c r="BA366" s="13">
        <f t="shared" si="602"/>
        <v>2.0030816022893028E-4</v>
      </c>
      <c r="BB366" s="13">
        <f t="shared" si="603"/>
        <v>3.8893209603196116E-5</v>
      </c>
      <c r="BC366" s="13">
        <f t="shared" si="604"/>
        <v>6.0414183885841415E-6</v>
      </c>
      <c r="BD366" s="13">
        <f t="shared" si="605"/>
        <v>2.6563906638618683E-5</v>
      </c>
      <c r="BE366" s="13">
        <f t="shared" si="606"/>
        <v>4.4191204227779664E-5</v>
      </c>
      <c r="BF366" s="13">
        <f t="shared" si="607"/>
        <v>3.675781875137023E-5</v>
      </c>
      <c r="BG366" s="13">
        <f t="shared" si="608"/>
        <v>2.038320012574248E-5</v>
      </c>
      <c r="BH366" s="13">
        <f t="shared" si="609"/>
        <v>8.4772749338651981E-6</v>
      </c>
      <c r="BI366" s="13">
        <f t="shared" si="610"/>
        <v>2.8205263103345592E-6</v>
      </c>
      <c r="BJ366" s="14">
        <f t="shared" si="611"/>
        <v>0.58378746426910932</v>
      </c>
      <c r="BK366" s="14">
        <f t="shared" si="612"/>
        <v>0.24375145812707547</v>
      </c>
      <c r="BL366" s="14">
        <f t="shared" si="613"/>
        <v>0.16596938133482372</v>
      </c>
      <c r="BM366" s="14">
        <f t="shared" si="614"/>
        <v>0.43909138950044141</v>
      </c>
      <c r="BN366" s="14">
        <f t="shared" si="615"/>
        <v>0.55922933668992336</v>
      </c>
    </row>
    <row r="367" spans="1:66" x14ac:dyDescent="0.25">
      <c r="A367" t="s">
        <v>154</v>
      </c>
      <c r="B367" t="s">
        <v>165</v>
      </c>
      <c r="C367" t="s">
        <v>172</v>
      </c>
      <c r="D367" s="11">
        <v>44413</v>
      </c>
      <c r="E367" s="10">
        <f>VLOOKUP(A367,home!$A$2:$E$405,3,FALSE)</f>
        <v>1.3288</v>
      </c>
      <c r="F367" s="10">
        <f>VLOOKUP(B367,home!$B$2:$E$405,3,FALSE)</f>
        <v>0.83179999999999998</v>
      </c>
      <c r="G367" s="10">
        <f>VLOOKUP(C367,away!$B$2:$E$405,4,FALSE)</f>
        <v>1.1706000000000001</v>
      </c>
      <c r="H367" s="10">
        <f>VLOOKUP(A367,away!$A$2:$E$405,3,FALSE)</f>
        <v>1.0271999999999999</v>
      </c>
      <c r="I367" s="10">
        <f>VLOOKUP(C367,away!$B$2:$E$405,3,FALSE)</f>
        <v>0.75719999999999998</v>
      </c>
      <c r="J367" s="10">
        <f>VLOOKUP(B367,home!$B$2:$E$405,4,FALSE)</f>
        <v>1.3834</v>
      </c>
      <c r="K367" s="12">
        <f t="shared" si="560"/>
        <v>1.2938593103039999</v>
      </c>
      <c r="L367" s="12">
        <f t="shared" si="561"/>
        <v>1.0760027650559998</v>
      </c>
      <c r="M367" s="13">
        <f t="shared" si="562"/>
        <v>9.3493620462769794E-2</v>
      </c>
      <c r="N367" s="13">
        <f t="shared" si="563"/>
        <v>0.12096759128978325</v>
      </c>
      <c r="O367" s="13">
        <f t="shared" si="564"/>
        <v>0.10059939413303649</v>
      </c>
      <c r="P367" s="13">
        <f t="shared" si="565"/>
        <v>0.13016146270997084</v>
      </c>
      <c r="Q367" s="13">
        <f t="shared" si="566"/>
        <v>7.8257522117667566E-2</v>
      </c>
      <c r="R367" s="13">
        <f t="shared" si="567"/>
        <v>5.4122613125052801E-2</v>
      </c>
      <c r="S367" s="13">
        <f t="shared" si="568"/>
        <v>4.5302573295751332E-2</v>
      </c>
      <c r="T367" s="13">
        <f t="shared" si="569"/>
        <v>8.4205310185041363E-2</v>
      </c>
      <c r="U367" s="13">
        <f t="shared" si="570"/>
        <v>7.0027046889831038E-2</v>
      </c>
      <c r="V367" s="13">
        <f t="shared" si="571"/>
        <v>7.0077855764248756E-3</v>
      </c>
      <c r="W367" s="13">
        <f t="shared" si="572"/>
        <v>3.3751407864421788E-2</v>
      </c>
      <c r="X367" s="13">
        <f t="shared" si="573"/>
        <v>3.631660818665066E-2</v>
      </c>
      <c r="Y367" s="13">
        <f t="shared" si="574"/>
        <v>1.9538385413145735E-2</v>
      </c>
      <c r="Z367" s="13">
        <f t="shared" si="575"/>
        <v>1.9412027124870987E-2</v>
      </c>
      <c r="AA367" s="13">
        <f t="shared" si="576"/>
        <v>2.5116432027388117E-2</v>
      </c>
      <c r="AB367" s="13">
        <f t="shared" si="577"/>
        <v>1.6248564710126843E-2</v>
      </c>
      <c r="AC367" s="13">
        <f t="shared" si="578"/>
        <v>6.0976327614013803E-4</v>
      </c>
      <c r="AD367" s="13">
        <f t="shared" si="579"/>
        <v>1.0917393325312452E-2</v>
      </c>
      <c r="AE367" s="13">
        <f t="shared" si="580"/>
        <v>1.1747145405240113E-2</v>
      </c>
      <c r="AF367" s="13">
        <f t="shared" si="581"/>
        <v>6.3199804687766236E-3</v>
      </c>
      <c r="AG367" s="13">
        <f t="shared" si="582"/>
        <v>2.2667721531678536E-3</v>
      </c>
      <c r="AH367" s="13">
        <f t="shared" si="583"/>
        <v>5.2218487154258109E-3</v>
      </c>
      <c r="AI367" s="13">
        <f t="shared" si="584"/>
        <v>6.7563375774526684E-3</v>
      </c>
      <c r="AJ367" s="13">
        <f t="shared" si="585"/>
        <v>4.3708751390719542E-3</v>
      </c>
      <c r="AK367" s="13">
        <f t="shared" si="586"/>
        <v>1.8850991642881791E-3</v>
      </c>
      <c r="AL367" s="13">
        <f t="shared" si="587"/>
        <v>3.3956404527442283E-5</v>
      </c>
      <c r="AM367" s="13">
        <f t="shared" si="588"/>
        <v>2.8251141996412485E-3</v>
      </c>
      <c r="AN367" s="13">
        <f t="shared" si="589"/>
        <v>3.0398306904129511E-3</v>
      </c>
      <c r="AO367" s="13">
        <f t="shared" si="590"/>
        <v>1.6354331140932122E-3</v>
      </c>
      <c r="AP367" s="13">
        <f t="shared" si="591"/>
        <v>5.8657685094281361E-4</v>
      </c>
      <c r="AQ367" s="13">
        <f t="shared" si="592"/>
        <v>1.5778957838307709E-4</v>
      </c>
      <c r="AR367" s="13">
        <f t="shared" si="593"/>
        <v>1.1237447313004593E-3</v>
      </c>
      <c r="AS367" s="13">
        <f t="shared" si="594"/>
        <v>1.453967582998166E-3</v>
      </c>
      <c r="AT367" s="13">
        <f t="shared" si="595"/>
        <v>9.406147470711906E-4</v>
      </c>
      <c r="AU367" s="13">
        <f t="shared" si="596"/>
        <v>4.0567438263576722E-4</v>
      </c>
      <c r="AV367" s="13">
        <f t="shared" si="597"/>
        <v>1.312213942312788E-4</v>
      </c>
      <c r="AW367" s="13">
        <f t="shared" si="598"/>
        <v>1.3131660332028825E-6</v>
      </c>
      <c r="AX367" s="13">
        <f t="shared" si="599"/>
        <v>6.0921671831297745E-4</v>
      </c>
      <c r="AY367" s="13">
        <f t="shared" si="600"/>
        <v>6.5551887342310577E-4</v>
      </c>
      <c r="AZ367" s="13">
        <f t="shared" si="601"/>
        <v>3.5267006017482793E-4</v>
      </c>
      <c r="BA367" s="13">
        <f t="shared" si="602"/>
        <v>1.2649131996686025E-4</v>
      </c>
      <c r="BB367" s="13">
        <f t="shared" si="603"/>
        <v>3.4026252509981189E-5</v>
      </c>
      <c r="BC367" s="13">
        <f t="shared" si="604"/>
        <v>7.3224683570466868E-6</v>
      </c>
      <c r="BD367" s="13">
        <f t="shared" si="605"/>
        <v>2.0152540634940086E-4</v>
      </c>
      <c r="BE367" s="13">
        <f t="shared" si="606"/>
        <v>2.607455232679691E-4</v>
      </c>
      <c r="BF367" s="13">
        <f t="shared" si="607"/>
        <v>1.6868401145017506E-4</v>
      </c>
      <c r="BG367" s="13">
        <f t="shared" si="608"/>
        <v>7.2751126238078498E-5</v>
      </c>
      <c r="BH367" s="13">
        <f t="shared" si="609"/>
        <v>2.3532430504559889E-5</v>
      </c>
      <c r="BI367" s="13">
        <f t="shared" si="610"/>
        <v>6.0895308604813252E-6</v>
      </c>
      <c r="BJ367" s="14">
        <f t="shared" si="611"/>
        <v>0.4143181065354255</v>
      </c>
      <c r="BK367" s="14">
        <f t="shared" si="612"/>
        <v>0.27726468059900761</v>
      </c>
      <c r="BL367" s="14">
        <f t="shared" si="613"/>
        <v>0.28913676234858138</v>
      </c>
      <c r="BM367" s="14">
        <f t="shared" si="614"/>
        <v>0.42187516706221484</v>
      </c>
      <c r="BN367" s="14">
        <f t="shared" si="615"/>
        <v>0.57760220383828076</v>
      </c>
    </row>
    <row r="368" spans="1:66" x14ac:dyDescent="0.25">
      <c r="A368" t="s">
        <v>154</v>
      </c>
      <c r="B368" t="s">
        <v>167</v>
      </c>
      <c r="C368" t="s">
        <v>158</v>
      </c>
      <c r="D368" s="11">
        <v>44413</v>
      </c>
      <c r="E368" s="10">
        <f>VLOOKUP(A368,home!$A$2:$E$405,3,FALSE)</f>
        <v>1.3288</v>
      </c>
      <c r="F368" s="10">
        <f>VLOOKUP(B368,home!$B$2:$E$405,3,FALSE)</f>
        <v>1.4655</v>
      </c>
      <c r="G368" s="10">
        <f>VLOOKUP(C368,away!$B$2:$E$405,4,FALSE)</f>
        <v>0.59409999999999996</v>
      </c>
      <c r="H368" s="10">
        <f>VLOOKUP(A368,away!$A$2:$E$405,3,FALSE)</f>
        <v>1.0271999999999999</v>
      </c>
      <c r="I368" s="10">
        <f>VLOOKUP(C368,away!$B$2:$E$405,3,FALSE)</f>
        <v>1.0760000000000001</v>
      </c>
      <c r="J368" s="10">
        <f>VLOOKUP(B368,home!$B$2:$E$405,4,FALSE)</f>
        <v>0.46110000000000001</v>
      </c>
      <c r="K368" s="12">
        <f t="shared" si="560"/>
        <v>1.15692443724</v>
      </c>
      <c r="L368" s="12">
        <f t="shared" si="561"/>
        <v>0.50963870591999993</v>
      </c>
      <c r="M368" s="13">
        <f t="shared" si="562"/>
        <v>0.18889515691442718</v>
      </c>
      <c r="N368" s="13">
        <f t="shared" si="563"/>
        <v>0.21853742311058519</v>
      </c>
      <c r="O368" s="13">
        <f t="shared" si="564"/>
        <v>9.6268283324423998E-2</v>
      </c>
      <c r="P368" s="13">
        <f t="shared" si="565"/>
        <v>0.11137512950917013</v>
      </c>
      <c r="Q368" s="13">
        <f t="shared" si="566"/>
        <v>0.12641564262404681</v>
      </c>
      <c r="R368" s="13">
        <f t="shared" si="567"/>
        <v>2.4531021667299674E-2</v>
      </c>
      <c r="S368" s="13">
        <f t="shared" si="568"/>
        <v>1.6417069230107151E-2</v>
      </c>
      <c r="T368" s="13">
        <f t="shared" si="569"/>
        <v>6.4426304514964408E-2</v>
      </c>
      <c r="U368" s="13">
        <f t="shared" si="570"/>
        <v>2.8380538437362924E-2</v>
      </c>
      <c r="V368" s="13">
        <f t="shared" si="571"/>
        <v>1.0755250228820005E-3</v>
      </c>
      <c r="W368" s="13">
        <f t="shared" si="572"/>
        <v>4.8751115400386097E-2</v>
      </c>
      <c r="X368" s="13">
        <f t="shared" si="573"/>
        <v>2.4845455364809352E-2</v>
      </c>
      <c r="Y368" s="13">
        <f t="shared" si="574"/>
        <v>6.3311028600572779E-3</v>
      </c>
      <c r="Z368" s="13">
        <f t="shared" si="575"/>
        <v>4.1673193791393615E-3</v>
      </c>
      <c r="AA368" s="13">
        <f t="shared" si="576"/>
        <v>4.8212736275101524E-3</v>
      </c>
      <c r="AB368" s="13">
        <f t="shared" si="577"/>
        <v>2.7889246391436195E-3</v>
      </c>
      <c r="AC368" s="13">
        <f t="shared" si="578"/>
        <v>3.9634002755329202E-5</v>
      </c>
      <c r="AD368" s="13">
        <f t="shared" si="579"/>
        <v>1.4100339187353499E-2</v>
      </c>
      <c r="AE368" s="13">
        <f t="shared" si="580"/>
        <v>7.186078616475901E-3</v>
      </c>
      <c r="AF368" s="13">
        <f t="shared" si="581"/>
        <v>1.8311519033700806E-3</v>
      </c>
      <c r="AG368" s="13">
        <f t="shared" si="582"/>
        <v>3.1107529545882419E-4</v>
      </c>
      <c r="AH368" s="13">
        <f t="shared" si="583"/>
        <v>5.3095681388498042E-4</v>
      </c>
      <c r="AI368" s="13">
        <f t="shared" si="584"/>
        <v>6.1427691310262452E-4</v>
      </c>
      <c r="AJ368" s="13">
        <f t="shared" si="585"/>
        <v>3.5533598600038922E-4</v>
      </c>
      <c r="AK368" s="13">
        <f t="shared" si="586"/>
        <v>1.3703229521154026E-4</v>
      </c>
      <c r="AL368" s="13">
        <f t="shared" si="587"/>
        <v>9.3474968060537967E-7</v>
      </c>
      <c r="AM368" s="13">
        <f t="shared" si="588"/>
        <v>3.2626053958444137E-3</v>
      </c>
      <c r="AN368" s="13">
        <f t="shared" si="589"/>
        <v>1.6627499918657562E-3</v>
      </c>
      <c r="AO368" s="13">
        <f t="shared" si="590"/>
        <v>4.237008770614771E-4</v>
      </c>
      <c r="AP368" s="13">
        <f t="shared" si="591"/>
        <v>7.1978122227593397E-5</v>
      </c>
      <c r="AQ368" s="13">
        <f t="shared" si="592"/>
        <v>9.1707092666555701E-6</v>
      </c>
      <c r="AR368" s="13">
        <f t="shared" si="593"/>
        <v>5.4119228705549563E-5</v>
      </c>
      <c r="AS368" s="13">
        <f t="shared" si="594"/>
        <v>6.2611858214030793E-5</v>
      </c>
      <c r="AT368" s="13">
        <f t="shared" si="595"/>
        <v>3.6218594414409131E-5</v>
      </c>
      <c r="AU368" s="13">
        <f t="shared" si="596"/>
        <v>1.3967392320171364E-5</v>
      </c>
      <c r="AV368" s="13">
        <f t="shared" si="597"/>
        <v>4.0398043749311389E-6</v>
      </c>
      <c r="AW368" s="13">
        <f t="shared" si="598"/>
        <v>1.5309472377967803E-8</v>
      </c>
      <c r="AX368" s="13">
        <f t="shared" si="599"/>
        <v>6.2909798525391373E-4</v>
      </c>
      <c r="AY368" s="13">
        <f t="shared" si="600"/>
        <v>3.2061268310168379E-4</v>
      </c>
      <c r="AZ368" s="13">
        <f t="shared" si="601"/>
        <v>8.1698316458740563E-5</v>
      </c>
      <c r="BA368" s="13">
        <f t="shared" si="602"/>
        <v>1.3878874758625058E-5</v>
      </c>
      <c r="BB368" s="13">
        <f t="shared" si="603"/>
        <v>1.7683029429028566E-6</v>
      </c>
      <c r="BC368" s="13">
        <f t="shared" si="604"/>
        <v>1.8023912469910796E-7</v>
      </c>
      <c r="BD368" s="13">
        <f t="shared" si="605"/>
        <v>4.5968756138141295E-6</v>
      </c>
      <c r="BE368" s="13">
        <f t="shared" si="606"/>
        <v>5.3182377325741912E-6</v>
      </c>
      <c r="BF368" s="13">
        <f t="shared" si="607"/>
        <v>3.0763995979334659E-6</v>
      </c>
      <c r="BG368" s="13">
        <f t="shared" si="608"/>
        <v>1.1863872911881791E-6</v>
      </c>
      <c r="BH368" s="13">
        <f t="shared" si="609"/>
        <v>3.4314011230164307E-7</v>
      </c>
      <c r="BI368" s="13">
        <f t="shared" si="610"/>
        <v>7.9397436263809774E-8</v>
      </c>
      <c r="BJ368" s="14">
        <f t="shared" si="611"/>
        <v>0.51921313037541406</v>
      </c>
      <c r="BK368" s="14">
        <f t="shared" si="612"/>
        <v>0.31812406211212407</v>
      </c>
      <c r="BL368" s="14">
        <f t="shared" si="613"/>
        <v>0.15861320101975307</v>
      </c>
      <c r="BM368" s="14">
        <f t="shared" si="614"/>
        <v>0.2337744583628481</v>
      </c>
      <c r="BN368" s="14">
        <f t="shared" si="615"/>
        <v>0.7660226571499531</v>
      </c>
    </row>
    <row r="369" spans="1:66" x14ac:dyDescent="0.25">
      <c r="A369" t="s">
        <v>154</v>
      </c>
      <c r="B369" t="s">
        <v>169</v>
      </c>
      <c r="C369" t="s">
        <v>164</v>
      </c>
      <c r="D369" s="11">
        <v>44413</v>
      </c>
      <c r="E369" s="10">
        <f>VLOOKUP(A369,home!$A$2:$E$405,3,FALSE)</f>
        <v>1.3288</v>
      </c>
      <c r="F369" s="10">
        <f>VLOOKUP(B369,home!$B$2:$E$405,3,FALSE)</f>
        <v>0.75260000000000005</v>
      </c>
      <c r="G369" s="10">
        <f>VLOOKUP(C369,away!$B$2:$E$405,4,FALSE)</f>
        <v>1.0693999999999999</v>
      </c>
      <c r="H369" s="10">
        <f>VLOOKUP(A369,away!$A$2:$E$405,3,FALSE)</f>
        <v>1.0271999999999999</v>
      </c>
      <c r="I369" s="10">
        <f>VLOOKUP(C369,away!$B$2:$E$405,3,FALSE)</f>
        <v>0.56359999999999999</v>
      </c>
      <c r="J369" s="10">
        <f>VLOOKUP(B369,home!$B$2:$E$405,4,FALSE)</f>
        <v>1.1785000000000001</v>
      </c>
      <c r="K369" s="12">
        <f t="shared" si="560"/>
        <v>1.0694586886719999</v>
      </c>
      <c r="L369" s="12">
        <f t="shared" si="561"/>
        <v>0.68226891071999995</v>
      </c>
      <c r="M369" s="13">
        <f t="shared" si="562"/>
        <v>0.17347399086495011</v>
      </c>
      <c r="N369" s="13">
        <f t="shared" si="563"/>
        <v>0.18552326678912801</v>
      </c>
      <c r="O369" s="13">
        <f t="shared" si="564"/>
        <v>0.1183559107856807</v>
      </c>
      <c r="P369" s="13">
        <f t="shared" si="565"/>
        <v>0.12657675714543429</v>
      </c>
      <c r="Q369" s="13">
        <f t="shared" si="566"/>
        <v>9.9204734809223219E-2</v>
      </c>
      <c r="R369" s="13">
        <f t="shared" si="567"/>
        <v>4.0375279164509933E-2</v>
      </c>
      <c r="S369" s="13">
        <f t="shared" si="568"/>
        <v>2.3089448985362832E-2</v>
      </c>
      <c r="T369" s="13">
        <f t="shared" si="569"/>
        <v>6.7684306356555174E-2</v>
      </c>
      <c r="U369" s="13">
        <f t="shared" si="570"/>
        <v>4.3179693110042709E-2</v>
      </c>
      <c r="V369" s="13">
        <f t="shared" si="571"/>
        <v>1.8719345266880239E-3</v>
      </c>
      <c r="W369" s="13">
        <f t="shared" si="572"/>
        <v>3.5365121866375117E-2</v>
      </c>
      <c r="X369" s="13">
        <f t="shared" si="573"/>
        <v>2.4128523173251797E-2</v>
      </c>
      <c r="Y369" s="13">
        <f t="shared" si="574"/>
        <v>8.2310706113483904E-3</v>
      </c>
      <c r="Z369" s="13">
        <f t="shared" si="575"/>
        <v>9.1822659118620358E-3</v>
      </c>
      <c r="AA369" s="13">
        <f t="shared" si="576"/>
        <v>9.8200540611375776E-3</v>
      </c>
      <c r="AB369" s="13">
        <f t="shared" si="577"/>
        <v>5.2510710694561704E-3</v>
      </c>
      <c r="AC369" s="13">
        <f t="shared" si="578"/>
        <v>8.5367048683829955E-5</v>
      </c>
      <c r="AD369" s="13">
        <f t="shared" si="579"/>
        <v>9.4553842139847508E-3</v>
      </c>
      <c r="AE369" s="13">
        <f t="shared" si="580"/>
        <v>6.4511146881144569E-3</v>
      </c>
      <c r="AF369" s="13">
        <f t="shared" si="581"/>
        <v>2.2006974955948214E-3</v>
      </c>
      <c r="AG369" s="13">
        <f t="shared" si="582"/>
        <v>5.0048916104790365E-4</v>
      </c>
      <c r="AH369" s="13">
        <f t="shared" si="583"/>
        <v>1.5661936404068745E-3</v>
      </c>
      <c r="AI369" s="13">
        <f t="shared" si="584"/>
        <v>1.6749793968759614E-3</v>
      </c>
      <c r="AJ369" s="13">
        <f t="shared" si="585"/>
        <v>8.9566063466779147E-4</v>
      </c>
      <c r="AK369" s="13">
        <f t="shared" si="586"/>
        <v>3.1929068261564913E-4</v>
      </c>
      <c r="AL369" s="13">
        <f t="shared" si="587"/>
        <v>2.4915514160016555E-6</v>
      </c>
      <c r="AM369" s="13">
        <f t="shared" si="588"/>
        <v>2.0224285604756127E-3</v>
      </c>
      <c r="AN369" s="13">
        <f t="shared" si="589"/>
        <v>1.3798401309647135E-3</v>
      </c>
      <c r="AO369" s="13">
        <f t="shared" si="590"/>
        <v>4.7071101156051856E-4</v>
      </c>
      <c r="AP369" s="13">
        <f t="shared" si="591"/>
        <v>1.0705049637376812E-4</v>
      </c>
      <c r="AQ369" s="13">
        <f t="shared" si="592"/>
        <v>1.8259306388241518E-5</v>
      </c>
      <c r="AR369" s="13">
        <f t="shared" si="593"/>
        <v>2.1371304580339789E-4</v>
      </c>
      <c r="AS369" s="13">
        <f t="shared" si="594"/>
        <v>2.2855727371700094E-4</v>
      </c>
      <c r="AT369" s="13">
        <f t="shared" si="595"/>
        <v>1.2221628111791559E-4</v>
      </c>
      <c r="AU369" s="13">
        <f t="shared" si="596"/>
        <v>4.3568421246244829E-5</v>
      </c>
      <c r="AV369" s="13">
        <f t="shared" si="597"/>
        <v>1.1648656663379574E-5</v>
      </c>
      <c r="AW369" s="13">
        <f t="shared" si="598"/>
        <v>5.0499484890139741E-8</v>
      </c>
      <c r="AX369" s="13">
        <f t="shared" si="599"/>
        <v>3.6048396603650799E-4</v>
      </c>
      <c r="AY369" s="13">
        <f t="shared" si="600"/>
        <v>2.4594700283975371E-4</v>
      </c>
      <c r="AZ369" s="13">
        <f t="shared" si="601"/>
        <v>8.3900996861163745E-5</v>
      </c>
      <c r="BA369" s="13">
        <f t="shared" si="602"/>
        <v>1.908101391226278E-5</v>
      </c>
      <c r="BB369" s="13">
        <f t="shared" si="603"/>
        <v>3.2545956443381724E-6</v>
      </c>
      <c r="BC369" s="13">
        <f t="shared" si="604"/>
        <v>4.4410188501933222E-7</v>
      </c>
      <c r="BD369" s="13">
        <f t="shared" si="605"/>
        <v>2.4301627827822953E-5</v>
      </c>
      <c r="BE369" s="13">
        <f t="shared" si="606"/>
        <v>2.5989587029338515E-5</v>
      </c>
      <c r="BF369" s="13">
        <f t="shared" si="607"/>
        <v>1.3897394831761592E-5</v>
      </c>
      <c r="BG369" s="13">
        <f t="shared" si="608"/>
        <v>4.9542298842442601E-6</v>
      </c>
      <c r="BH369" s="13">
        <f t="shared" si="609"/>
        <v>1.324586048845875E-6</v>
      </c>
      <c r="BI369" s="13">
        <f t="shared" si="610"/>
        <v>2.8331801176638711E-7</v>
      </c>
      <c r="BJ369" s="14">
        <f t="shared" si="611"/>
        <v>0.44345611034756555</v>
      </c>
      <c r="BK369" s="14">
        <f t="shared" si="612"/>
        <v>0.32534593712537491</v>
      </c>
      <c r="BL369" s="14">
        <f t="shared" si="613"/>
        <v>0.22212858696757518</v>
      </c>
      <c r="BM369" s="14">
        <f t="shared" si="614"/>
        <v>0.25635706429009647</v>
      </c>
      <c r="BN369" s="14">
        <f t="shared" si="615"/>
        <v>0.74350993955892619</v>
      </c>
    </row>
    <row r="370" spans="1:66" x14ac:dyDescent="0.25">
      <c r="A370" t="s">
        <v>154</v>
      </c>
      <c r="B370" t="s">
        <v>171</v>
      </c>
      <c r="C370" t="s">
        <v>170</v>
      </c>
      <c r="D370" s="11">
        <v>44413</v>
      </c>
      <c r="E370" s="10">
        <f>VLOOKUP(A370,home!$A$2:$E$405,3,FALSE)</f>
        <v>1.3288</v>
      </c>
      <c r="F370" s="10">
        <f>VLOOKUP(B370,home!$B$2:$E$405,3,FALSE)</f>
        <v>0.91100000000000003</v>
      </c>
      <c r="G370" s="10">
        <f>VLOOKUP(C370,away!$B$2:$E$405,4,FALSE)</f>
        <v>0.99019999999999997</v>
      </c>
      <c r="H370" s="10">
        <f>VLOOKUP(A370,away!$A$2:$E$405,3,FALSE)</f>
        <v>1.0271999999999999</v>
      </c>
      <c r="I370" s="10">
        <f>VLOOKUP(C370,away!$B$2:$E$405,3,FALSE)</f>
        <v>1.2808999999999999</v>
      </c>
      <c r="J370" s="10">
        <f>VLOOKUP(B370,home!$B$2:$E$405,4,FALSE)</f>
        <v>1.0247999999999999</v>
      </c>
      <c r="K370" s="12">
        <f t="shared" si="560"/>
        <v>1.1986735393600001</v>
      </c>
      <c r="L370" s="12">
        <f t="shared" si="561"/>
        <v>1.3483708439039999</v>
      </c>
      <c r="M370" s="13">
        <f t="shared" si="562"/>
        <v>7.831278686405653E-2</v>
      </c>
      <c r="N370" s="13">
        <f t="shared" si="563"/>
        <v>9.3871465407483978E-2</v>
      </c>
      <c r="O370" s="13">
        <f t="shared" si="564"/>
        <v>0.10559467851236197</v>
      </c>
      <c r="P370" s="13">
        <f t="shared" si="565"/>
        <v>0.12657354702999429</v>
      </c>
      <c r="Q370" s="13">
        <f t="shared" si="566"/>
        <v>5.6260620842449316E-2</v>
      </c>
      <c r="R370" s="13">
        <f t="shared" si="567"/>
        <v>7.1190392888742543E-2</v>
      </c>
      <c r="S370" s="13">
        <f t="shared" si="568"/>
        <v>5.1143828004629875E-2</v>
      </c>
      <c r="T370" s="13">
        <f t="shared" si="569"/>
        <v>7.5860180803896352E-2</v>
      </c>
      <c r="U370" s="13">
        <f t="shared" si="570"/>
        <v>8.5334040212378018E-2</v>
      </c>
      <c r="V370" s="13">
        <f t="shared" si="571"/>
        <v>9.1846157759868166E-3</v>
      </c>
      <c r="W370" s="13">
        <f t="shared" si="572"/>
        <v>2.2479372503936581E-2</v>
      </c>
      <c r="X370" s="13">
        <f t="shared" si="573"/>
        <v>3.0310530473565338E-2</v>
      </c>
      <c r="Y370" s="13">
        <f t="shared" si="574"/>
        <v>2.0434917776909603E-2</v>
      </c>
      <c r="Z370" s="13">
        <f t="shared" si="575"/>
        <v>3.1997016712417038E-2</v>
      </c>
      <c r="AA370" s="13">
        <f t="shared" si="576"/>
        <v>3.8353977271634004E-2</v>
      </c>
      <c r="AB370" s="13">
        <f t="shared" si="577"/>
        <v>2.2986948842361268E-2</v>
      </c>
      <c r="AC370" s="13">
        <f t="shared" si="578"/>
        <v>9.2779340659617687E-4</v>
      </c>
      <c r="AD370" s="13">
        <f t="shared" si="579"/>
        <v>6.7363572504713764E-3</v>
      </c>
      <c r="AE370" s="13">
        <f t="shared" si="580"/>
        <v>9.083107710656917E-3</v>
      </c>
      <c r="AF370" s="13">
        <f t="shared" si="581"/>
        <v>6.1236988045446994E-3</v>
      </c>
      <c r="AG370" s="13">
        <f t="shared" si="582"/>
        <v>2.7523389749659504E-3</v>
      </c>
      <c r="AH370" s="13">
        <f t="shared" si="583"/>
        <v>1.0785961106733032E-2</v>
      </c>
      <c r="AI370" s="13">
        <f t="shared" si="584"/>
        <v>1.292884617520699E-2</v>
      </c>
      <c r="AJ370" s="13">
        <f t="shared" si="585"/>
        <v>7.748732902338182E-3</v>
      </c>
      <c r="AK370" s="13">
        <f t="shared" si="586"/>
        <v>3.0960670312003328E-3</v>
      </c>
      <c r="AL370" s="13">
        <f t="shared" si="587"/>
        <v>5.998208317513921E-5</v>
      </c>
      <c r="AM370" s="13">
        <f t="shared" si="588"/>
        <v>1.6149386375631841E-3</v>
      </c>
      <c r="AN370" s="13">
        <f t="shared" si="589"/>
        <v>2.1775361735842463E-3</v>
      </c>
      <c r="AO370" s="13">
        <f t="shared" si="590"/>
        <v>1.4680631440036386E-3</v>
      </c>
      <c r="AP370" s="13">
        <f t="shared" si="591"/>
        <v>6.5983118012818184E-4</v>
      </c>
      <c r="AQ370" s="13">
        <f t="shared" si="592"/>
        <v>2.2242428129590211E-4</v>
      </c>
      <c r="AR370" s="13">
        <f t="shared" si="593"/>
        <v>2.9086950959602668E-3</v>
      </c>
      <c r="AS370" s="13">
        <f t="shared" si="594"/>
        <v>3.4865758455937686E-3</v>
      </c>
      <c r="AT370" s="13">
        <f t="shared" si="595"/>
        <v>2.0896331045424841E-3</v>
      </c>
      <c r="AU370" s="13">
        <f t="shared" si="596"/>
        <v>8.3492930312858841E-4</v>
      </c>
      <c r="AV370" s="13">
        <f t="shared" si="597"/>
        <v>2.5020191572413066E-4</v>
      </c>
      <c r="AW370" s="13">
        <f t="shared" si="598"/>
        <v>2.6929563590599111E-6</v>
      </c>
      <c r="AX370" s="13">
        <f t="shared" si="599"/>
        <v>3.2263070208951328E-4</v>
      </c>
      <c r="AY370" s="13">
        <f t="shared" si="600"/>
        <v>4.3502583204577702E-4</v>
      </c>
      <c r="AZ370" s="13">
        <f t="shared" si="601"/>
        <v>2.9328807413780207E-4</v>
      </c>
      <c r="BA370" s="13">
        <f t="shared" si="602"/>
        <v>1.3182036267738904E-4</v>
      </c>
      <c r="BB370" s="13">
        <f t="shared" si="603"/>
        <v>4.4435683416760578E-5</v>
      </c>
      <c r="BC370" s="13">
        <f t="shared" si="604"/>
        <v>1.1983155989621682E-5</v>
      </c>
      <c r="BD370" s="13">
        <f t="shared" si="605"/>
        <v>6.5366661019989551E-4</v>
      </c>
      <c r="BE370" s="13">
        <f t="shared" si="606"/>
        <v>7.8353286920976241E-4</v>
      </c>
      <c r="BF370" s="13">
        <f t="shared" si="607"/>
        <v>4.6960005877028099E-4</v>
      </c>
      <c r="BG370" s="13">
        <f t="shared" si="608"/>
        <v>1.8763238817661235E-4</v>
      </c>
      <c r="BH370" s="13">
        <f t="shared" si="609"/>
        <v>5.6227494708557291E-5</v>
      </c>
      <c r="BI370" s="13">
        <f t="shared" si="610"/>
        <v>1.3479682018330403E-5</v>
      </c>
      <c r="BJ370" s="14">
        <f t="shared" si="611"/>
        <v>0.33129456777581218</v>
      </c>
      <c r="BK370" s="14">
        <f t="shared" si="612"/>
        <v>0.2666375789964846</v>
      </c>
      <c r="BL370" s="14">
        <f t="shared" si="613"/>
        <v>0.36975381931098883</v>
      </c>
      <c r="BM370" s="14">
        <f t="shared" si="614"/>
        <v>0.46744715837492745</v>
      </c>
      <c r="BN370" s="14">
        <f t="shared" si="615"/>
        <v>0.53180349154508866</v>
      </c>
    </row>
    <row r="371" spans="1:66" x14ac:dyDescent="0.25">
      <c r="A371" t="s">
        <v>154</v>
      </c>
      <c r="B371" t="s">
        <v>155</v>
      </c>
      <c r="C371" t="s">
        <v>160</v>
      </c>
      <c r="D371" s="11">
        <v>44413</v>
      </c>
      <c r="E371" s="10">
        <f>VLOOKUP(A371,home!$A$2:$E$405,3,FALSE)</f>
        <v>1.3288</v>
      </c>
      <c r="F371" s="10">
        <f>VLOOKUP(B371,home!$B$2:$E$405,3,FALSE)</f>
        <v>1.756</v>
      </c>
      <c r="G371" s="10">
        <f>VLOOKUP(C371,away!$B$2:$E$405,4,FALSE)</f>
        <v>1.1882999999999999</v>
      </c>
      <c r="H371" s="10">
        <f>VLOOKUP(A371,away!$A$2:$E$405,3,FALSE)</f>
        <v>1.0271999999999999</v>
      </c>
      <c r="I371" s="10">
        <f>VLOOKUP(C371,away!$B$2:$E$405,3,FALSE)</f>
        <v>0.871</v>
      </c>
      <c r="J371" s="10">
        <f>VLOOKUP(B371,home!$B$2:$E$405,4,FALSE)</f>
        <v>0.86539999999999995</v>
      </c>
      <c r="K371" s="12">
        <f t="shared" si="560"/>
        <v>2.7727468982399994</v>
      </c>
      <c r="L371" s="12">
        <f t="shared" si="561"/>
        <v>0.77426576447999984</v>
      </c>
      <c r="M371" s="13">
        <f t="shared" si="562"/>
        <v>2.8810578140844641E-2</v>
      </c>
      <c r="N371" s="13">
        <f t="shared" si="563"/>
        <v>7.9884441176528112E-2</v>
      </c>
      <c r="O371" s="13">
        <f t="shared" si="564"/>
        <v>2.230704430933185E-2</v>
      </c>
      <c r="P371" s="13">
        <f t="shared" si="565"/>
        <v>6.1851787917602125E-2</v>
      </c>
      <c r="Q371" s="13">
        <f t="shared" si="566"/>
        <v>0.11074966824492702</v>
      </c>
      <c r="R371" s="13">
        <f t="shared" si="567"/>
        <v>8.6357903577270259E-3</v>
      </c>
      <c r="S371" s="13">
        <f t="shared" si="568"/>
        <v>3.3196519433780748E-2</v>
      </c>
      <c r="T371" s="13">
        <f t="shared" si="569"/>
        <v>8.5749676549564793E-2</v>
      </c>
      <c r="U371" s="13">
        <f t="shared" si="570"/>
        <v>2.3944860928238512E-2</v>
      </c>
      <c r="V371" s="13">
        <f t="shared" si="571"/>
        <v>7.9186350296720411E-3</v>
      </c>
      <c r="W371" s="13">
        <f t="shared" si="572"/>
        <v>0.10236026636907679</v>
      </c>
      <c r="X371" s="13">
        <f t="shared" si="573"/>
        <v>7.9254049892629658E-2</v>
      </c>
      <c r="Y371" s="13">
        <f t="shared" si="574"/>
        <v>3.0681848764126475E-2</v>
      </c>
      <c r="Z371" s="13">
        <f t="shared" si="575"/>
        <v>2.2287989410715091E-3</v>
      </c>
      <c r="AA371" s="13">
        <f t="shared" si="576"/>
        <v>6.179895350656623E-3</v>
      </c>
      <c r="AB371" s="13">
        <f t="shared" si="577"/>
        <v>8.5676428324904727E-3</v>
      </c>
      <c r="AC371" s="13">
        <f t="shared" si="578"/>
        <v>1.0625041348914488E-3</v>
      </c>
      <c r="AD371" s="13">
        <f t="shared" si="579"/>
        <v>7.0954777769469457E-2</v>
      </c>
      <c r="AE371" s="13">
        <f t="shared" si="580"/>
        <v>5.4937855253186771E-2</v>
      </c>
      <c r="AF371" s="13">
        <f t="shared" si="581"/>
        <v>2.1268250248250114E-2</v>
      </c>
      <c r="AG371" s="13">
        <f t="shared" si="582"/>
        <v>5.4890926792044402E-3</v>
      </c>
      <c r="AH371" s="13">
        <f t="shared" si="583"/>
        <v>4.3142067899523651E-4</v>
      </c>
      <c r="AI371" s="13">
        <f t="shared" si="584"/>
        <v>1.1962203495206366E-3</v>
      </c>
      <c r="AJ371" s="13">
        <f t="shared" si="585"/>
        <v>1.6584081318724566E-3</v>
      </c>
      <c r="AK371" s="13">
        <f t="shared" si="586"/>
        <v>1.5327820012217821E-3</v>
      </c>
      <c r="AL371" s="13">
        <f t="shared" si="587"/>
        <v>9.1241182445711997E-5</v>
      </c>
      <c r="AM371" s="13">
        <f t="shared" si="588"/>
        <v>3.9347927995120963E-2</v>
      </c>
      <c r="AN371" s="13">
        <f t="shared" si="589"/>
        <v>3.0465753549846323E-2</v>
      </c>
      <c r="AO371" s="13">
        <f t="shared" si="590"/>
        <v>1.1794294981365513E-2</v>
      </c>
      <c r="AP371" s="13">
        <f t="shared" si="591"/>
        <v>3.0439729400831986E-3</v>
      </c>
      <c r="AQ371" s="13">
        <f t="shared" si="592"/>
        <v>5.8921100887748758E-4</v>
      </c>
      <c r="AR371" s="13">
        <f t="shared" si="593"/>
        <v>6.6806852366945495E-5</v>
      </c>
      <c r="AS371" s="13">
        <f t="shared" si="594"/>
        <v>1.852384926816257E-4</v>
      </c>
      <c r="AT371" s="13">
        <f t="shared" si="595"/>
        <v>2.5680972800881527E-4</v>
      </c>
      <c r="AU371" s="13">
        <f t="shared" si="596"/>
        <v>2.3735612559143348E-4</v>
      </c>
      <c r="AV371" s="13">
        <f t="shared" si="597"/>
        <v>1.6453211525297776E-4</v>
      </c>
      <c r="AW371" s="13">
        <f t="shared" si="598"/>
        <v>5.4411248211167318E-6</v>
      </c>
      <c r="AX371" s="13">
        <f t="shared" si="599"/>
        <v>1.8183640883440436E-2</v>
      </c>
      <c r="AY371" s="13">
        <f t="shared" si="600"/>
        <v>1.4078970609646793E-2</v>
      </c>
      <c r="AZ371" s="13">
        <f t="shared" si="601"/>
        <v>5.4504324710848108E-3</v>
      </c>
      <c r="BA371" s="13">
        <f t="shared" si="602"/>
        <v>1.4066944213236986E-3</v>
      </c>
      <c r="BB371" s="13">
        <f t="shared" si="603"/>
        <v>2.7228883287898608E-4</v>
      </c>
      <c r="BC371" s="13">
        <f t="shared" si="604"/>
        <v>4.2164784269683021E-5</v>
      </c>
      <c r="BD371" s="13">
        <f t="shared" si="605"/>
        <v>8.6210431033992535E-6</v>
      </c>
      <c r="BE371" s="13">
        <f t="shared" si="606"/>
        <v>2.3903970524543623E-5</v>
      </c>
      <c r="BF371" s="13">
        <f t="shared" si="607"/>
        <v>3.3139830063774357E-5</v>
      </c>
      <c r="BG371" s="13">
        <f t="shared" si="608"/>
        <v>3.062945367251034E-5</v>
      </c>
      <c r="BH371" s="13">
        <f t="shared" si="609"/>
        <v>2.1231930666309704E-5</v>
      </c>
      <c r="BI371" s="13">
        <f t="shared" si="610"/>
        <v>1.1774153979731387E-5</v>
      </c>
      <c r="BJ371" s="14">
        <f t="shared" si="611"/>
        <v>0.76600527942490149</v>
      </c>
      <c r="BK371" s="14">
        <f t="shared" si="612"/>
        <v>0.14701023644888353</v>
      </c>
      <c r="BL371" s="14">
        <f t="shared" si="613"/>
        <v>7.5494108635966659E-2</v>
      </c>
      <c r="BM371" s="14">
        <f t="shared" si="614"/>
        <v>0.6644255838190366</v>
      </c>
      <c r="BN371" s="14">
        <f t="shared" si="615"/>
        <v>0.31223931014696077</v>
      </c>
    </row>
    <row r="372" spans="1:66" x14ac:dyDescent="0.25">
      <c r="A372" t="s">
        <v>154</v>
      </c>
      <c r="B372" t="s">
        <v>157</v>
      </c>
      <c r="C372" t="s">
        <v>168</v>
      </c>
      <c r="D372" s="11">
        <v>44413</v>
      </c>
      <c r="E372" s="10">
        <f>VLOOKUP(A372,home!$A$2:$E$405,3,FALSE)</f>
        <v>1.3288</v>
      </c>
      <c r="F372" s="10">
        <f>VLOOKUP(B372,home!$B$2:$E$405,3,FALSE)</f>
        <v>1.2675000000000001</v>
      </c>
      <c r="G372" s="10">
        <f>VLOOKUP(C372,away!$B$2:$E$405,4,FALSE)</f>
        <v>1.1486000000000001</v>
      </c>
      <c r="H372" s="10">
        <f>VLOOKUP(A372,away!$A$2:$E$405,3,FALSE)</f>
        <v>1.0271999999999999</v>
      </c>
      <c r="I372" s="10">
        <f>VLOOKUP(C372,away!$B$2:$E$405,3,FALSE)</f>
        <v>0.6149</v>
      </c>
      <c r="J372" s="10">
        <f>VLOOKUP(B372,home!$B$2:$E$405,4,FALSE)</f>
        <v>0.76859999999999995</v>
      </c>
      <c r="K372" s="12">
        <f t="shared" si="560"/>
        <v>1.9345341444000004</v>
      </c>
      <c r="L372" s="12">
        <f t="shared" si="561"/>
        <v>0.48546719020799994</v>
      </c>
      <c r="M372" s="13">
        <f t="shared" si="562"/>
        <v>8.8921498783963479E-2</v>
      </c>
      <c r="N372" s="13">
        <f t="shared" si="563"/>
        <v>0.17202167556880044</v>
      </c>
      <c r="O372" s="13">
        <f t="shared" si="564"/>
        <v>4.3168470163734832E-2</v>
      </c>
      <c r="P372" s="13">
        <f t="shared" si="565"/>
        <v>8.3510879493257709E-2</v>
      </c>
      <c r="Q372" s="13">
        <f t="shared" si="566"/>
        <v>0.16639090248237193</v>
      </c>
      <c r="R372" s="13">
        <f t="shared" si="567"/>
        <v>1.0478437957983113E-2</v>
      </c>
      <c r="S372" s="13">
        <f t="shared" si="568"/>
        <v>1.9607370234168687E-2</v>
      </c>
      <c r="T372" s="13">
        <f t="shared" si="569"/>
        <v>8.0777323904290432E-2</v>
      </c>
      <c r="U372" s="13">
        <f t="shared" si="570"/>
        <v>2.0270896009695345E-2</v>
      </c>
      <c r="V372" s="13">
        <f t="shared" si="571"/>
        <v>2.0460353047948446E-3</v>
      </c>
      <c r="W372" s="13">
        <f t="shared" si="572"/>
        <v>0.10729629405655976</v>
      </c>
      <c r="X372" s="13">
        <f t="shared" si="573"/>
        <v>5.20888303953694E-2</v>
      </c>
      <c r="Y372" s="13">
        <f t="shared" si="574"/>
        <v>1.264370906663052E-2</v>
      </c>
      <c r="Z372" s="13">
        <f t="shared" si="575"/>
        <v>1.6956459444103053E-3</v>
      </c>
      <c r="AA372" s="13">
        <f t="shared" si="576"/>
        <v>3.2802849762751203E-3</v>
      </c>
      <c r="AB372" s="13">
        <f t="shared" si="577"/>
        <v>3.1729116449832834E-3</v>
      </c>
      <c r="AC372" s="13">
        <f t="shared" si="578"/>
        <v>1.2009624367724316E-4</v>
      </c>
      <c r="AD372" s="13">
        <f t="shared" si="579"/>
        <v>5.1892086104999395E-2</v>
      </c>
      <c r="AE372" s="13">
        <f t="shared" si="580"/>
        <v>2.5191905235425655E-2</v>
      </c>
      <c r="AF372" s="13">
        <f t="shared" si="581"/>
        <v>6.114921725314147E-3</v>
      </c>
      <c r="AG372" s="13">
        <f t="shared" si="582"/>
        <v>9.8953128944337171E-4</v>
      </c>
      <c r="AH372" s="13">
        <f t="shared" si="583"/>
        <v>2.0579511805511529E-4</v>
      </c>
      <c r="AI372" s="13">
        <f t="shared" si="584"/>
        <v>3.981176826284495E-4</v>
      </c>
      <c r="AJ372" s="13">
        <f t="shared" si="585"/>
        <v>3.8508612526706927E-4</v>
      </c>
      <c r="AK372" s="13">
        <f t="shared" si="586"/>
        <v>2.4832075262128041E-4</v>
      </c>
      <c r="AL372" s="13">
        <f t="shared" si="587"/>
        <v>4.5115492070999179E-6</v>
      </c>
      <c r="AM372" s="13">
        <f t="shared" si="588"/>
        <v>2.0077402478853233E-2</v>
      </c>
      <c r="AN372" s="13">
        <f t="shared" si="589"/>
        <v>9.7469201680840112E-3</v>
      </c>
      <c r="AO372" s="13">
        <f t="shared" si="590"/>
        <v>2.3659049735907153E-3</v>
      </c>
      <c r="AP372" s="13">
        <f t="shared" si="591"/>
        <v>3.8285641327607248E-4</v>
      </c>
      <c r="AQ372" s="13">
        <f t="shared" si="592"/>
        <v>4.6466056801561913E-5</v>
      </c>
      <c r="AR372" s="13">
        <f t="shared" si="593"/>
        <v>1.9981355544148096E-5</v>
      </c>
      <c r="AS372" s="13">
        <f t="shared" si="594"/>
        <v>3.8654614551550734E-5</v>
      </c>
      <c r="AT372" s="13">
        <f t="shared" si="595"/>
        <v>3.7389335844298007E-5</v>
      </c>
      <c r="AU372" s="13">
        <f t="shared" si="596"/>
        <v>2.4110315609077773E-5</v>
      </c>
      <c r="AV372" s="13">
        <f t="shared" si="597"/>
        <v>1.1660557194505304E-5</v>
      </c>
      <c r="AW372" s="13">
        <f t="shared" si="598"/>
        <v>1.176953977866908E-7</v>
      </c>
      <c r="AX372" s="13">
        <f t="shared" si="599"/>
        <v>6.4734034377004626E-3</v>
      </c>
      <c r="AY372" s="13">
        <f t="shared" si="600"/>
        <v>3.1426249779832514E-3</v>
      </c>
      <c r="AZ372" s="13">
        <f t="shared" si="601"/>
        <v>7.628206589695032E-4</v>
      </c>
      <c r="BA372" s="13">
        <f t="shared" si="602"/>
        <v>1.2344146731417993E-4</v>
      </c>
      <c r="BB372" s="13">
        <f t="shared" si="603"/>
        <v>1.4981695573041896E-5</v>
      </c>
      <c r="BC372" s="13">
        <f t="shared" si="604"/>
        <v>1.4546243308792564E-6</v>
      </c>
      <c r="BD372" s="13">
        <f t="shared" si="605"/>
        <v>1.6167154220941034E-6</v>
      </c>
      <c r="BE372" s="13">
        <f t="shared" si="606"/>
        <v>3.1275911858191016E-6</v>
      </c>
      <c r="BF372" s="13">
        <f t="shared" si="607"/>
        <v>3.0252159693457695E-6</v>
      </c>
      <c r="BG372" s="13">
        <f t="shared" si="608"/>
        <v>1.9507945289611788E-6</v>
      </c>
      <c r="BH372" s="13">
        <f t="shared" si="609"/>
        <v>9.4346965624602854E-7</v>
      </c>
      <c r="BI372" s="13">
        <f t="shared" si="610"/>
        <v>3.6503485284265464E-7</v>
      </c>
      <c r="BJ372" s="14">
        <f t="shared" si="611"/>
        <v>0.71854545678168169</v>
      </c>
      <c r="BK372" s="14">
        <f t="shared" si="612"/>
        <v>0.19735301658705234</v>
      </c>
      <c r="BL372" s="14">
        <f t="shared" si="613"/>
        <v>8.1751145431602501E-2</v>
      </c>
      <c r="BM372" s="14">
        <f t="shared" si="614"/>
        <v>0.43171089301205007</v>
      </c>
      <c r="BN372" s="14">
        <f t="shared" si="615"/>
        <v>0.56449186445011146</v>
      </c>
    </row>
    <row r="373" spans="1:66" x14ac:dyDescent="0.25">
      <c r="A373" t="s">
        <v>154</v>
      </c>
      <c r="B373" t="s">
        <v>173</v>
      </c>
      <c r="C373" t="s">
        <v>162</v>
      </c>
      <c r="D373" s="11">
        <v>44413</v>
      </c>
      <c r="E373" s="10">
        <f>VLOOKUP(A373,home!$A$2:$E$405,3,FALSE)</f>
        <v>1.3288</v>
      </c>
      <c r="F373" s="10">
        <f>VLOOKUP(B373,home!$B$2:$E$405,3,FALSE)</f>
        <v>0.9506</v>
      </c>
      <c r="G373" s="10">
        <f>VLOOKUP(C373,away!$B$2:$E$405,4,FALSE)</f>
        <v>0.99019999999999997</v>
      </c>
      <c r="H373" s="10">
        <f>VLOOKUP(A373,away!$A$2:$E$405,3,FALSE)</f>
        <v>1.0271999999999999</v>
      </c>
      <c r="I373" s="10">
        <f>VLOOKUP(C373,away!$B$2:$E$405,3,FALSE)</f>
        <v>1.1272</v>
      </c>
      <c r="J373" s="10">
        <f>VLOOKUP(B373,home!$B$2:$E$405,4,FALSE)</f>
        <v>1.1785000000000001</v>
      </c>
      <c r="K373" s="12">
        <f t="shared" si="560"/>
        <v>1.2507783386559999</v>
      </c>
      <c r="L373" s="12">
        <f t="shared" si="561"/>
        <v>1.3645378214399999</v>
      </c>
      <c r="M373" s="13">
        <f t="shared" si="562"/>
        <v>7.3144659617322527E-2</v>
      </c>
      <c r="N373" s="13">
        <f t="shared" si="563"/>
        <v>9.1487755837713278E-2</v>
      </c>
      <c r="O373" s="13">
        <f t="shared" si="564"/>
        <v>9.9808654484191628E-2</v>
      </c>
      <c r="P373" s="13">
        <f t="shared" si="565"/>
        <v>0.12483850303922793</v>
      </c>
      <c r="Q373" s="13">
        <f t="shared" si="566"/>
        <v>5.7215451627030386E-2</v>
      </c>
      <c r="R373" s="13">
        <f t="shared" si="567"/>
        <v>6.8096341975358285E-2</v>
      </c>
      <c r="S373" s="13">
        <f t="shared" si="568"/>
        <v>5.3266540314121841E-2</v>
      </c>
      <c r="T373" s="13">
        <f t="shared" si="569"/>
        <v>7.8072647715853746E-2</v>
      </c>
      <c r="U373" s="13">
        <f t="shared" si="570"/>
        <v>8.5173429484489457E-2</v>
      </c>
      <c r="V373" s="13">
        <f t="shared" si="571"/>
        <v>1.0101314891588449E-2</v>
      </c>
      <c r="W373" s="13">
        <f t="shared" si="572"/>
        <v>2.38546158438366E-2</v>
      </c>
      <c r="X373" s="13">
        <f t="shared" si="573"/>
        <v>3.2550525534836901E-2</v>
      </c>
      <c r="Y373" s="13">
        <f t="shared" si="574"/>
        <v>2.2208211600016722E-2</v>
      </c>
      <c r="Z373" s="13">
        <f t="shared" si="575"/>
        <v>3.0973344709029529E-2</v>
      </c>
      <c r="AA373" s="13">
        <f t="shared" si="576"/>
        <v>3.8740788637779563E-2</v>
      </c>
      <c r="AB373" s="13">
        <f t="shared" si="577"/>
        <v>2.422806962529258E-2</v>
      </c>
      <c r="AC373" s="13">
        <f t="shared" si="578"/>
        <v>1.0775163186820666E-3</v>
      </c>
      <c r="AD373" s="13">
        <f t="shared" si="579"/>
        <v>7.4592091936077588E-3</v>
      </c>
      <c r="AE373" s="13">
        <f t="shared" si="580"/>
        <v>1.0178373062710751E-2</v>
      </c>
      <c r="AF373" s="13">
        <f t="shared" si="581"/>
        <v>6.944387502397455E-3</v>
      </c>
      <c r="AG373" s="13">
        <f t="shared" si="582"/>
        <v>3.1586264645855279E-3</v>
      </c>
      <c r="AH373" s="13">
        <f t="shared" si="583"/>
        <v>1.0566075077992327E-2</v>
      </c>
      <c r="AI373" s="13">
        <f t="shared" si="584"/>
        <v>1.3215817832165808E-2</v>
      </c>
      <c r="AJ373" s="13">
        <f t="shared" si="585"/>
        <v>8.2650293360483438E-3</v>
      </c>
      <c r="AK373" s="13">
        <f t="shared" si="586"/>
        <v>3.4459065539618836E-3</v>
      </c>
      <c r="AL373" s="13">
        <f t="shared" si="587"/>
        <v>7.3561364522504151E-5</v>
      </c>
      <c r="AM373" s="13">
        <f t="shared" si="588"/>
        <v>1.8659634565736545E-3</v>
      </c>
      <c r="AN373" s="13">
        <f t="shared" si="589"/>
        <v>2.5461777099196666E-3</v>
      </c>
      <c r="AO373" s="13">
        <f t="shared" si="590"/>
        <v>1.7371778926464354E-3</v>
      </c>
      <c r="AP373" s="13">
        <f t="shared" si="591"/>
        <v>7.9014831236183221E-4</v>
      </c>
      <c r="AQ373" s="13">
        <f t="shared" si="592"/>
        <v>2.6954681419117678E-4</v>
      </c>
      <c r="AR373" s="13">
        <f t="shared" si="593"/>
        <v>2.8835618136190248E-3</v>
      </c>
      <c r="AS373" s="13">
        <f t="shared" si="594"/>
        <v>3.6066966546502858E-3</v>
      </c>
      <c r="AT373" s="13">
        <f t="shared" si="595"/>
        <v>2.2555890248698186E-3</v>
      </c>
      <c r="AU373" s="13">
        <f t="shared" si="596"/>
        <v>9.4041396440579293E-4</v>
      </c>
      <c r="AV373" s="13">
        <f t="shared" si="597"/>
        <v>2.9406235401209507E-4</v>
      </c>
      <c r="AW373" s="13">
        <f t="shared" si="598"/>
        <v>3.4874918781788146E-6</v>
      </c>
      <c r="AX373" s="13">
        <f t="shared" si="599"/>
        <v>3.8898444536766683E-4</v>
      </c>
      <c r="AY373" s="13">
        <f t="shared" si="600"/>
        <v>5.3078398765604284E-4</v>
      </c>
      <c r="AZ373" s="13">
        <f t="shared" si="601"/>
        <v>3.6213741308570627E-4</v>
      </c>
      <c r="BA373" s="13">
        <f t="shared" si="602"/>
        <v>1.6471673223796229E-4</v>
      </c>
      <c r="BB373" s="13">
        <f t="shared" si="603"/>
        <v>5.619055274067623E-5</v>
      </c>
      <c r="BC373" s="13">
        <f t="shared" si="604"/>
        <v>1.5334826884454347E-5</v>
      </c>
      <c r="BD373" s="13">
        <f t="shared" si="605"/>
        <v>6.5578819252388022E-4</v>
      </c>
      <c r="BE373" s="13">
        <f t="shared" si="606"/>
        <v>8.2024566595524E-4</v>
      </c>
      <c r="BF373" s="13">
        <f t="shared" si="607"/>
        <v>5.1297275567663964E-4</v>
      </c>
      <c r="BG373" s="13">
        <f t="shared" si="608"/>
        <v>2.1387173704033919E-4</v>
      </c>
      <c r="BH373" s="13">
        <f t="shared" si="609"/>
        <v>6.6876533985197071E-5</v>
      </c>
      <c r="BI373" s="13">
        <f t="shared" si="610"/>
        <v>1.6729544014615262E-5</v>
      </c>
      <c r="BJ373" s="14">
        <f t="shared" si="611"/>
        <v>0.34185696652625436</v>
      </c>
      <c r="BK373" s="14">
        <f t="shared" si="612"/>
        <v>0.26303287953312138</v>
      </c>
      <c r="BL373" s="14">
        <f t="shared" si="613"/>
        <v>0.36380692124803282</v>
      </c>
      <c r="BM373" s="14">
        <f t="shared" si="614"/>
        <v>0.48455144893981617</v>
      </c>
      <c r="BN373" s="14">
        <f t="shared" si="615"/>
        <v>0.51459136658084403</v>
      </c>
    </row>
    <row r="374" spans="1:66" x14ac:dyDescent="0.25">
      <c r="A374" t="s">
        <v>175</v>
      </c>
      <c r="B374" t="s">
        <v>281</v>
      </c>
      <c r="C374" t="s">
        <v>278</v>
      </c>
      <c r="D374" s="11">
        <v>44413</v>
      </c>
      <c r="E374" s="10">
        <f>VLOOKUP(A374,home!$A$2:$E$405,3,FALSE)</f>
        <v>1.179</v>
      </c>
      <c r="F374" s="10">
        <f>VLOOKUP(B374,home!$B$2:$E$405,3,FALSE)</f>
        <v>0.53010000000000002</v>
      </c>
      <c r="G374" s="10">
        <f>VLOOKUP(C374,away!$B$2:$E$405,4,FALSE)</f>
        <v>0.94799999999999995</v>
      </c>
      <c r="H374" s="10">
        <f>VLOOKUP(A374,away!$A$2:$E$405,3,FALSE)</f>
        <v>1.048</v>
      </c>
      <c r="I374" s="10">
        <f>VLOOKUP(C374,away!$B$2:$E$405,3,FALSE)</f>
        <v>0.72970000000000002</v>
      </c>
      <c r="J374" s="10">
        <f>VLOOKUP(B374,home!$B$2:$E$405,4,FALSE)</f>
        <v>1.2524</v>
      </c>
      <c r="K374" s="12">
        <f t="shared" si="560"/>
        <v>0.59248852920000006</v>
      </c>
      <c r="L374" s="12">
        <f t="shared" si="561"/>
        <v>0.95774234143999992</v>
      </c>
      <c r="M374" s="13">
        <f t="shared" si="562"/>
        <v>0.21219897765729312</v>
      </c>
      <c r="N374" s="13">
        <f t="shared" si="563"/>
        <v>0.12572546016991326</v>
      </c>
      <c r="O374" s="13">
        <f t="shared" si="564"/>
        <v>0.20323194571267017</v>
      </c>
      <c r="P374" s="13">
        <f t="shared" si="565"/>
        <v>0.1204125966017542</v>
      </c>
      <c r="Q374" s="13">
        <f t="shared" si="566"/>
        <v>3.7245446489532548E-2</v>
      </c>
      <c r="R374" s="13">
        <f t="shared" si="567"/>
        <v>9.7321919771129806E-2</v>
      </c>
      <c r="S374" s="13">
        <f t="shared" si="568"/>
        <v>1.7082072661765313E-2</v>
      </c>
      <c r="T374" s="13">
        <f t="shared" si="569"/>
        <v>3.567154112886313E-2</v>
      </c>
      <c r="U374" s="13">
        <f t="shared" si="570"/>
        <v>5.7662121104117108E-2</v>
      </c>
      <c r="V374" s="13">
        <f t="shared" si="571"/>
        <v>1.0770272459742123E-3</v>
      </c>
      <c r="W374" s="13">
        <f t="shared" si="572"/>
        <v>7.3558332699934824E-3</v>
      </c>
      <c r="X374" s="13">
        <f t="shared" si="573"/>
        <v>7.0449929792458094E-3</v>
      </c>
      <c r="Y374" s="13">
        <f t="shared" si="574"/>
        <v>3.3736440356856201E-3</v>
      </c>
      <c r="Z374" s="13">
        <f t="shared" si="575"/>
        <v>3.1069774438345899E-2</v>
      </c>
      <c r="AA374" s="13">
        <f t="shared" si="576"/>
        <v>1.840848495955132E-2</v>
      </c>
      <c r="AB374" s="13">
        <f t="shared" si="577"/>
        <v>5.4534080892424414E-3</v>
      </c>
      <c r="AC374" s="13">
        <f t="shared" si="578"/>
        <v>3.8197535377632696E-5</v>
      </c>
      <c r="AD374" s="13">
        <f t="shared" si="579"/>
        <v>1.0895617087947162E-3</v>
      </c>
      <c r="AE374" s="13">
        <f t="shared" si="580"/>
        <v>1.043519382124419E-3</v>
      </c>
      <c r="AF374" s="13">
        <f t="shared" si="581"/>
        <v>4.9971134818693134E-4</v>
      </c>
      <c r="AG374" s="13">
        <f t="shared" si="582"/>
        <v>1.5953157221889694E-4</v>
      </c>
      <c r="AH374" s="13">
        <f t="shared" si="583"/>
        <v>7.4392096296485143E-3</v>
      </c>
      <c r="AI374" s="13">
        <f t="shared" si="584"/>
        <v>4.4076463718809257E-3</v>
      </c>
      <c r="AJ374" s="13">
        <f t="shared" si="585"/>
        <v>1.3057399580547228E-3</v>
      </c>
      <c r="AK374" s="13">
        <f t="shared" si="586"/>
        <v>2.578786490885042E-4</v>
      </c>
      <c r="AL374" s="13">
        <f t="shared" si="587"/>
        <v>8.6700972255132668E-7</v>
      </c>
      <c r="AM374" s="13">
        <f t="shared" si="588"/>
        <v>1.2911056286328405E-4</v>
      </c>
      <c r="AN374" s="13">
        <f t="shared" si="589"/>
        <v>1.2365465278131799E-4</v>
      </c>
      <c r="AO374" s="13">
        <f t="shared" si="590"/>
        <v>5.9214648342364827E-5</v>
      </c>
      <c r="AP374" s="13">
        <f t="shared" si="591"/>
        <v>1.8904125316987568E-5</v>
      </c>
      <c r="AQ374" s="13">
        <f t="shared" si="592"/>
        <v>4.5263203109917133E-6</v>
      </c>
      <c r="AR374" s="13">
        <f t="shared" si="593"/>
        <v>1.424969209832513E-3</v>
      </c>
      <c r="AS374" s="13">
        <f t="shared" si="594"/>
        <v>8.442779112889519E-4</v>
      </c>
      <c r="AT374" s="13">
        <f t="shared" si="595"/>
        <v>2.501124889478196E-4</v>
      </c>
      <c r="AU374" s="13">
        <f t="shared" si="596"/>
        <v>4.9396260237081639E-5</v>
      </c>
      <c r="AV374" s="13">
        <f t="shared" si="597"/>
        <v>7.3166793939622361E-6</v>
      </c>
      <c r="AW374" s="13">
        <f t="shared" si="598"/>
        <v>1.3666273294259298E-8</v>
      </c>
      <c r="AX374" s="13">
        <f t="shared" si="599"/>
        <v>1.2749421249175217E-5</v>
      </c>
      <c r="AY374" s="13">
        <f t="shared" si="600"/>
        <v>1.2210660559189961E-5</v>
      </c>
      <c r="AZ374" s="13">
        <f t="shared" si="601"/>
        <v>5.8473333172438247E-6</v>
      </c>
      <c r="BA374" s="13">
        <f t="shared" si="602"/>
        <v>1.8667462341457412E-6</v>
      </c>
      <c r="BB374" s="13">
        <f t="shared" si="603"/>
        <v>4.4696547729126106E-7</v>
      </c>
      <c r="BC374" s="13">
        <f t="shared" si="604"/>
        <v>8.561555255275592E-8</v>
      </c>
      <c r="BD374" s="13">
        <f t="shared" si="605"/>
        <v>2.2745889125081619E-4</v>
      </c>
      <c r="BE374" s="13">
        <f t="shared" si="606"/>
        <v>1.3476678393065884E-4</v>
      </c>
      <c r="BF374" s="13">
        <f t="shared" si="607"/>
        <v>3.9923886798045123E-5</v>
      </c>
      <c r="BG374" s="13">
        <f t="shared" si="608"/>
        <v>7.8848149896403522E-6</v>
      </c>
      <c r="BH374" s="13">
        <f t="shared" si="609"/>
        <v>1.1679156090565315E-6</v>
      </c>
      <c r="BI374" s="13">
        <f t="shared" si="610"/>
        <v>1.3839532028792533E-7</v>
      </c>
      <c r="BJ374" s="14">
        <f t="shared" si="611"/>
        <v>0.21957785913656336</v>
      </c>
      <c r="BK374" s="14">
        <f t="shared" si="612"/>
        <v>0.35082194937244621</v>
      </c>
      <c r="BL374" s="14">
        <f t="shared" si="613"/>
        <v>0.3984757674829823</v>
      </c>
      <c r="BM374" s="14">
        <f t="shared" si="614"/>
        <v>0.20379680703375885</v>
      </c>
      <c r="BN374" s="14">
        <f t="shared" si="615"/>
        <v>0.79613634640229303</v>
      </c>
    </row>
    <row r="375" spans="1:66" x14ac:dyDescent="0.25">
      <c r="A375" t="s">
        <v>175</v>
      </c>
      <c r="B375" t="s">
        <v>177</v>
      </c>
      <c r="C375" t="s">
        <v>285</v>
      </c>
      <c r="D375" s="11">
        <v>44413</v>
      </c>
      <c r="E375" s="10">
        <f>VLOOKUP(A375,home!$A$2:$E$405,3,FALSE)</f>
        <v>1.179</v>
      </c>
      <c r="F375" s="10">
        <f>VLOOKUP(B375,home!$B$2:$E$405,3,FALSE)</f>
        <v>1.8460000000000001</v>
      </c>
      <c r="G375" s="10">
        <f>VLOOKUP(C375,away!$B$2:$E$405,4,FALSE)</f>
        <v>1.1132</v>
      </c>
      <c r="H375" s="10">
        <f>VLOOKUP(A375,away!$A$2:$E$405,3,FALSE)</f>
        <v>1.048</v>
      </c>
      <c r="I375" s="10">
        <f>VLOOKUP(C375,away!$B$2:$E$405,3,FALSE)</f>
        <v>0.71560000000000001</v>
      </c>
      <c r="J375" s="10">
        <f>VLOOKUP(B375,home!$B$2:$E$405,4,FALSE)</f>
        <v>0.67359999999999998</v>
      </c>
      <c r="K375" s="12">
        <f t="shared" si="560"/>
        <v>2.4228063287999997</v>
      </c>
      <c r="L375" s="12">
        <f t="shared" si="561"/>
        <v>0.50516551168000001</v>
      </c>
      <c r="M375" s="13">
        <f t="shared" si="562"/>
        <v>5.3505445753251654E-2</v>
      </c>
      <c r="N375" s="13">
        <f t="shared" si="563"/>
        <v>0.12963333259624316</v>
      </c>
      <c r="O375" s="13">
        <f t="shared" si="564"/>
        <v>2.7029105881607857E-2</v>
      </c>
      <c r="P375" s="13">
        <f t="shared" si="565"/>
        <v>6.5486288791764796E-2</v>
      </c>
      <c r="Q375" s="13">
        <f t="shared" si="566"/>
        <v>0.15703822931880665</v>
      </c>
      <c r="R375" s="13">
        <f t="shared" si="567"/>
        <v>6.8270860514676648E-3</v>
      </c>
      <c r="S375" s="13">
        <f t="shared" si="568"/>
        <v>2.0037465155861269E-2</v>
      </c>
      <c r="T375" s="13">
        <f t="shared" si="569"/>
        <v>7.9330297467156141E-2</v>
      </c>
      <c r="U375" s="13">
        <f t="shared" si="570"/>
        <v>1.6540707292758056E-2</v>
      </c>
      <c r="V375" s="13">
        <f t="shared" si="571"/>
        <v>2.7249131402083322E-3</v>
      </c>
      <c r="W375" s="13">
        <f t="shared" si="572"/>
        <v>0.12682440528571681</v>
      </c>
      <c r="X375" s="13">
        <f t="shared" si="573"/>
        <v>6.4067315589670826E-2</v>
      </c>
      <c r="Y375" s="13">
        <f t="shared" si="574"/>
        <v>1.6182299130910051E-2</v>
      </c>
      <c r="Z375" s="13">
        <f t="shared" si="575"/>
        <v>1.1496028061576847E-3</v>
      </c>
      <c r="AA375" s="13">
        <f t="shared" si="576"/>
        <v>2.7852649543650774E-3</v>
      </c>
      <c r="AB375" s="13">
        <f t="shared" si="577"/>
        <v>3.3740787794102767E-3</v>
      </c>
      <c r="AC375" s="13">
        <f t="shared" si="578"/>
        <v>2.084419239014015E-4</v>
      </c>
      <c r="AD375" s="13">
        <f t="shared" si="579"/>
        <v>7.6817742943132719E-2</v>
      </c>
      <c r="AE375" s="13">
        <f t="shared" si="580"/>
        <v>3.8805674419970348E-2</v>
      </c>
      <c r="AF375" s="13">
        <f t="shared" si="581"/>
        <v>9.8016441872259032E-3</v>
      </c>
      <c r="AG375" s="13">
        <f t="shared" si="582"/>
        <v>1.6504842003817572E-3</v>
      </c>
      <c r="AH375" s="13">
        <f t="shared" si="583"/>
        <v>1.4518492245035265E-4</v>
      </c>
      <c r="AI375" s="13">
        <f t="shared" si="584"/>
        <v>3.517549489590515E-4</v>
      </c>
      <c r="AJ375" s="13">
        <f t="shared" si="585"/>
        <v>4.2611705826235555E-4</v>
      </c>
      <c r="AK375" s="13">
        <f t="shared" si="586"/>
        <v>3.4413303518922441E-4</v>
      </c>
      <c r="AL375" s="13">
        <f t="shared" si="587"/>
        <v>1.0204634562147309E-5</v>
      </c>
      <c r="AM375" s="13">
        <f t="shared" si="588"/>
        <v>3.722290275335069E-2</v>
      </c>
      <c r="AN375" s="13">
        <f t="shared" si="589"/>
        <v>1.8803726715611282E-2</v>
      </c>
      <c r="AO375" s="13">
        <f t="shared" si="590"/>
        <v>4.7494971138913288E-3</v>
      </c>
      <c r="AP375" s="13">
        <f t="shared" si="591"/>
        <v>7.9976071325386564E-4</v>
      </c>
      <c r="AQ375" s="13">
        <f t="shared" si="592"/>
        <v>1.0100288248311269E-4</v>
      </c>
      <c r="AR375" s="13">
        <f t="shared" si="593"/>
        <v>1.4668483127570706E-5</v>
      </c>
      <c r="AS375" s="13">
        <f t="shared" si="594"/>
        <v>3.5538893755374313E-5</v>
      </c>
      <c r="AT375" s="13">
        <f t="shared" si="595"/>
        <v>4.3051928354535849E-5</v>
      </c>
      <c r="AU375" s="13">
        <f t="shared" si="596"/>
        <v>3.4768828161471207E-5</v>
      </c>
      <c r="AV375" s="13">
        <f t="shared" si="597"/>
        <v>2.1059534228643026E-5</v>
      </c>
      <c r="AW375" s="13">
        <f t="shared" si="598"/>
        <v>3.4693438757253898E-7</v>
      </c>
      <c r="AX375" s="13">
        <f t="shared" si="599"/>
        <v>1.5030647394520823E-2</v>
      </c>
      <c r="AY375" s="13">
        <f t="shared" si="600"/>
        <v>7.5929646819347715E-3</v>
      </c>
      <c r="AZ375" s="13">
        <f t="shared" si="601"/>
        <v>1.9178519443588734E-3</v>
      </c>
      <c r="BA375" s="13">
        <f t="shared" si="602"/>
        <v>3.2294421959951108E-4</v>
      </c>
      <c r="BB375" s="13">
        <f t="shared" si="603"/>
        <v>4.0785070484521326E-5</v>
      </c>
      <c r="BC375" s="13">
        <f t="shared" si="604"/>
        <v>4.1206422000436169E-6</v>
      </c>
      <c r="BD375" s="13">
        <f t="shared" si="605"/>
        <v>1.2350019641181166E-6</v>
      </c>
      <c r="BE375" s="13">
        <f t="shared" si="606"/>
        <v>2.9921705747458029E-6</v>
      </c>
      <c r="BF375" s="13">
        <f t="shared" si="607"/>
        <v>3.6247249026716329E-6</v>
      </c>
      <c r="BG375" s="13">
        <f t="shared" si="608"/>
        <v>2.927335478117265E-6</v>
      </c>
      <c r="BH375" s="13">
        <f t="shared" si="609"/>
        <v>1.7730917307258209E-6</v>
      </c>
      <c r="BI375" s="13">
        <f t="shared" si="610"/>
        <v>8.5917157334909264E-7</v>
      </c>
      <c r="BJ375" s="14">
        <f t="shared" si="611"/>
        <v>0.7867376292709034</v>
      </c>
      <c r="BK375" s="14">
        <f t="shared" si="612"/>
        <v>0.14956572408148436</v>
      </c>
      <c r="BL375" s="14">
        <f t="shared" si="613"/>
        <v>5.7985932088321243E-2</v>
      </c>
      <c r="BM375" s="14">
        <f t="shared" si="614"/>
        <v>0.54832678210617758</v>
      </c>
      <c r="BN375" s="14">
        <f t="shared" si="615"/>
        <v>0.43951948839314181</v>
      </c>
    </row>
    <row r="376" spans="1:66" x14ac:dyDescent="0.25">
      <c r="A376" t="s">
        <v>175</v>
      </c>
      <c r="B376" t="s">
        <v>280</v>
      </c>
      <c r="C376" t="s">
        <v>178</v>
      </c>
      <c r="D376" s="11">
        <v>44413</v>
      </c>
      <c r="E376" s="10">
        <f>VLOOKUP(A376,home!$A$2:$E$405,3,FALSE)</f>
        <v>1.179</v>
      </c>
      <c r="F376" s="10">
        <f>VLOOKUP(B376,home!$B$2:$E$405,3,FALSE)</f>
        <v>0.84819999999999995</v>
      </c>
      <c r="G376" s="10">
        <f>VLOOKUP(C376,away!$B$2:$E$405,4,FALSE)</f>
        <v>1.3471</v>
      </c>
      <c r="H376" s="10">
        <f>VLOOKUP(A376,away!$A$2:$E$405,3,FALSE)</f>
        <v>1.048</v>
      </c>
      <c r="I376" s="10">
        <f>VLOOKUP(C376,away!$B$2:$E$405,3,FALSE)</f>
        <v>0.84189999999999998</v>
      </c>
      <c r="J376" s="10">
        <f>VLOOKUP(B376,home!$B$2:$E$405,4,FALSE)</f>
        <v>0.89810000000000001</v>
      </c>
      <c r="K376" s="12">
        <f t="shared" si="560"/>
        <v>1.3471374493799999</v>
      </c>
      <c r="L376" s="12">
        <f t="shared" si="561"/>
        <v>0.79240368872</v>
      </c>
      <c r="M376" s="13">
        <f t="shared" si="562"/>
        <v>0.11770884273485037</v>
      </c>
      <c r="N376" s="13">
        <f t="shared" si="563"/>
        <v>0.15856999017129783</v>
      </c>
      <c r="O376" s="13">
        <f t="shared" si="564"/>
        <v>9.3272921178057799E-2</v>
      </c>
      <c r="P376" s="13">
        <f t="shared" si="565"/>
        <v>0.12565144513203055</v>
      </c>
      <c r="Q376" s="13">
        <f t="shared" si="566"/>
        <v>0.10680778605378692</v>
      </c>
      <c r="R376" s="13">
        <f t="shared" si="567"/>
        <v>3.6954903399591406E-2</v>
      </c>
      <c r="S376" s="13">
        <f t="shared" si="568"/>
        <v>3.3532497000527399E-2</v>
      </c>
      <c r="T376" s="13">
        <f t="shared" si="569"/>
        <v>8.4634883653037327E-2</v>
      </c>
      <c r="U376" s="13">
        <f t="shared" si="570"/>
        <v>4.9783334307809846E-2</v>
      </c>
      <c r="V376" s="13">
        <f t="shared" si="571"/>
        <v>3.9772398564187367E-3</v>
      </c>
      <c r="W376" s="13">
        <f t="shared" si="572"/>
        <v>4.7961589492807745E-2</v>
      </c>
      <c r="X376" s="13">
        <f t="shared" si="573"/>
        <v>3.8004940430975243E-2</v>
      </c>
      <c r="Y376" s="13">
        <f t="shared" si="574"/>
        <v>1.5057627493544326E-2</v>
      </c>
      <c r="Z376" s="13">
        <f t="shared" si="575"/>
        <v>9.7610672567091643E-3</v>
      </c>
      <c r="AA376" s="13">
        <f t="shared" si="576"/>
        <v>1.3149499247429815E-2</v>
      </c>
      <c r="AB376" s="13">
        <f t="shared" si="577"/>
        <v>8.8570914384034152E-3</v>
      </c>
      <c r="AC376" s="13">
        <f t="shared" si="578"/>
        <v>2.6535067586290359E-4</v>
      </c>
      <c r="AD376" s="13">
        <f t="shared" si="579"/>
        <v>1.6152713334387916E-2</v>
      </c>
      <c r="AE376" s="13">
        <f t="shared" si="580"/>
        <v>1.2799469629005715E-2</v>
      </c>
      <c r="AF376" s="13">
        <f t="shared" si="581"/>
        <v>5.0711734738418685E-3</v>
      </c>
      <c r="AG376" s="13">
        <f t="shared" si="582"/>
        <v>1.3394721889371044E-3</v>
      </c>
      <c r="AH376" s="13">
        <f t="shared" si="583"/>
        <v>1.9336764250150883E-3</v>
      </c>
      <c r="AI376" s="13">
        <f t="shared" si="584"/>
        <v>2.6049279271210626E-3</v>
      </c>
      <c r="AJ376" s="13">
        <f t="shared" si="585"/>
        <v>1.7545979817802993E-3</v>
      </c>
      <c r="AK376" s="13">
        <f t="shared" si="586"/>
        <v>7.8789488328760259E-4</v>
      </c>
      <c r="AL376" s="13">
        <f t="shared" si="587"/>
        <v>1.1330226383769657E-5</v>
      </c>
      <c r="AM376" s="13">
        <f t="shared" si="588"/>
        <v>4.3519850083707321E-3</v>
      </c>
      <c r="AN376" s="13">
        <f t="shared" si="589"/>
        <v>3.4485289738871074E-3</v>
      </c>
      <c r="AO376" s="13">
        <f t="shared" si="590"/>
        <v>1.3663135397829704E-3</v>
      </c>
      <c r="AP376" s="13">
        <f t="shared" si="591"/>
        <v>3.6089062962403536E-4</v>
      </c>
      <c r="AQ376" s="13">
        <f t="shared" si="592"/>
        <v>7.1492766534642224E-5</v>
      </c>
      <c r="AR376" s="13">
        <f t="shared" si="593"/>
        <v>3.0645046639457178E-4</v>
      </c>
      <c r="AS376" s="13">
        <f t="shared" si="594"/>
        <v>4.1283089966009478E-4</v>
      </c>
      <c r="AT376" s="13">
        <f t="shared" si="595"/>
        <v>2.780699825966754E-4</v>
      </c>
      <c r="AU376" s="13">
        <f t="shared" si="596"/>
        <v>1.2486616236814208E-4</v>
      </c>
      <c r="AV376" s="13">
        <f t="shared" si="597"/>
        <v>4.2052970871621985E-5</v>
      </c>
      <c r="AW376" s="13">
        <f t="shared" si="598"/>
        <v>3.3596534695184577E-7</v>
      </c>
      <c r="AX376" s="13">
        <f t="shared" si="599"/>
        <v>9.7712033065275425E-4</v>
      </c>
      <c r="AY376" s="13">
        <f t="shared" si="600"/>
        <v>7.7427375433254859E-4</v>
      </c>
      <c r="AZ376" s="13">
        <f t="shared" si="601"/>
        <v>3.0676868950609725E-4</v>
      </c>
      <c r="BA376" s="13">
        <f t="shared" si="602"/>
        <v>8.1028213716143941E-5</v>
      </c>
      <c r="BB376" s="13">
        <f t="shared" si="603"/>
        <v>1.6051763859766241E-5</v>
      </c>
      <c r="BC376" s="13">
        <f t="shared" si="604"/>
        <v>2.5438953785882312E-6</v>
      </c>
      <c r="BD376" s="13">
        <f t="shared" si="605"/>
        <v>4.0472079996837159E-5</v>
      </c>
      <c r="BE376" s="13">
        <f t="shared" si="606"/>
        <v>5.452145461804252E-5</v>
      </c>
      <c r="BF376" s="13">
        <f t="shared" si="607"/>
        <v>3.6723946655318615E-5</v>
      </c>
      <c r="BG376" s="13">
        <f t="shared" si="608"/>
        <v>1.6490734609471032E-5</v>
      </c>
      <c r="BH376" s="13">
        <f t="shared" si="609"/>
        <v>5.5538215400513267E-6</v>
      </c>
      <c r="BI376" s="13">
        <f t="shared" si="610"/>
        <v>1.49635219675529E-6</v>
      </c>
      <c r="BJ376" s="14">
        <f t="shared" si="611"/>
        <v>0.49815664348726729</v>
      </c>
      <c r="BK376" s="14">
        <f t="shared" si="612"/>
        <v>0.28192097938040628</v>
      </c>
      <c r="BL376" s="14">
        <f t="shared" si="613"/>
        <v>0.21041837566000388</v>
      </c>
      <c r="BM376" s="14">
        <f t="shared" si="614"/>
        <v>0.36051723932578611</v>
      </c>
      <c r="BN376" s="14">
        <f t="shared" si="615"/>
        <v>0.6389658886696149</v>
      </c>
    </row>
    <row r="377" spans="1:66" x14ac:dyDescent="0.25">
      <c r="A377" t="s">
        <v>24</v>
      </c>
      <c r="B377" t="s">
        <v>183</v>
      </c>
      <c r="C377" t="s">
        <v>286</v>
      </c>
      <c r="D377" s="11">
        <v>44413</v>
      </c>
      <c r="E377" s="10">
        <f>VLOOKUP(A377,home!$A$2:$E$405,3,FALSE)</f>
        <v>1.6361000000000001</v>
      </c>
      <c r="F377" s="10">
        <f>VLOOKUP(B377,home!$B$2:$E$405,3,FALSE)</f>
        <v>0.79100000000000004</v>
      </c>
      <c r="G377" s="10">
        <f>VLOOKUP(C377,away!$B$2:$E$405,4,FALSE)</f>
        <v>0.71309999999999996</v>
      </c>
      <c r="H377" s="10">
        <f>VLOOKUP(A377,away!$A$2:$E$405,3,FALSE)</f>
        <v>1.4240999999999999</v>
      </c>
      <c r="I377" s="10">
        <f>VLOOKUP(C377,away!$B$2:$E$405,3,FALSE)</f>
        <v>1.3264</v>
      </c>
      <c r="J377" s="10">
        <f>VLOOKUP(B377,home!$B$2:$E$405,4,FALSE)</f>
        <v>1.2392000000000001</v>
      </c>
      <c r="K377" s="12">
        <f t="shared" si="560"/>
        <v>0.92286200181000011</v>
      </c>
      <c r="L377" s="12">
        <f t="shared" si="561"/>
        <v>2.3407573966080002</v>
      </c>
      <c r="M377" s="13">
        <f t="shared" si="562"/>
        <v>3.8249706252281343E-2</v>
      </c>
      <c r="N377" s="13">
        <f t="shared" si="563"/>
        <v>3.5299200480624834E-2</v>
      </c>
      <c r="O377" s="13">
        <f t="shared" si="564"/>
        <v>8.9533282828110822E-2</v>
      </c>
      <c r="P377" s="13">
        <f t="shared" si="565"/>
        <v>8.2626864619371257E-2</v>
      </c>
      <c r="Q377" s="13">
        <f t="shared" si="566"/>
        <v>1.6288145408920977E-2</v>
      </c>
      <c r="R377" s="13">
        <f t="shared" si="567"/>
        <v>0.10478784701124823</v>
      </c>
      <c r="S377" s="13">
        <f t="shared" si="568"/>
        <v>4.462255678382307E-2</v>
      </c>
      <c r="T377" s="13">
        <f t="shared" si="569"/>
        <v>3.812659684295841E-2</v>
      </c>
      <c r="U377" s="13">
        <f t="shared" si="570"/>
        <v>9.6704722258160569E-2</v>
      </c>
      <c r="V377" s="13">
        <f t="shared" si="571"/>
        <v>1.0710385689787704E-2</v>
      </c>
      <c r="W377" s="13">
        <f t="shared" si="572"/>
        <v>5.0105701592830587E-3</v>
      </c>
      <c r="X377" s="13">
        <f t="shared" si="573"/>
        <v>1.1728529161565145E-2</v>
      </c>
      <c r="Y377" s="13">
        <f t="shared" si="574"/>
        <v>1.3726820693133121E-2</v>
      </c>
      <c r="Z377" s="13">
        <f t="shared" si="575"/>
        <v>8.1760975988735607E-2</v>
      </c>
      <c r="AA377" s="13">
        <f t="shared" si="576"/>
        <v>7.5454097970903897E-2</v>
      </c>
      <c r="AB377" s="13">
        <f t="shared" si="577"/>
        <v>3.4816859949098118E-2</v>
      </c>
      <c r="AC377" s="13">
        <f t="shared" si="578"/>
        <v>1.4460333083580177E-3</v>
      </c>
      <c r="AD377" s="13">
        <f t="shared" si="579"/>
        <v>1.1560162018513535E-3</v>
      </c>
      <c r="AE377" s="13">
        <f t="shared" si="580"/>
        <v>2.7059534750822427E-3</v>
      </c>
      <c r="AF377" s="13">
        <f t="shared" si="581"/>
        <v>3.1669903058379406E-3</v>
      </c>
      <c r="AG377" s="13">
        <f t="shared" si="582"/>
        <v>2.4710519944586644E-3</v>
      </c>
      <c r="AH377" s="13">
        <f t="shared" si="583"/>
        <v>4.78456523248805E-2</v>
      </c>
      <c r="AI377" s="13">
        <f t="shared" si="584"/>
        <v>4.4154934482444501E-2</v>
      </c>
      <c r="AJ377" s="13">
        <f t="shared" si="585"/>
        <v>2.0374455613129068E-2</v>
      </c>
      <c r="AK377" s="13">
        <f t="shared" si="586"/>
        <v>6.267603630973762E-3</v>
      </c>
      <c r="AL377" s="13">
        <f t="shared" si="587"/>
        <v>1.2494861802780322E-4</v>
      </c>
      <c r="AM377" s="13">
        <f t="shared" si="588"/>
        <v>2.1336868523306668E-4</v>
      </c>
      <c r="AN377" s="13">
        <f t="shared" si="589"/>
        <v>4.9944432816382504E-4</v>
      </c>
      <c r="AO377" s="13">
        <f t="shared" si="590"/>
        <v>5.845390026716934E-4</v>
      </c>
      <c r="AP377" s="13">
        <f t="shared" si="591"/>
        <v>4.5608799803654331E-4</v>
      </c>
      <c r="AQ377" s="13">
        <f t="shared" si="592"/>
        <v>2.6689783872704354E-4</v>
      </c>
      <c r="AR377" s="13">
        <f t="shared" si="593"/>
        <v>2.2399012914999752E-2</v>
      </c>
      <c r="AS377" s="13">
        <f t="shared" si="594"/>
        <v>2.0671197897304715E-2</v>
      </c>
      <c r="AT377" s="13">
        <f t="shared" si="595"/>
        <v>9.5383315356586465E-3</v>
      </c>
      <c r="AU377" s="13">
        <f t="shared" si="596"/>
        <v>2.9341879116417976E-3</v>
      </c>
      <c r="AV377" s="13">
        <f t="shared" si="597"/>
        <v>6.7696263245611312E-4</v>
      </c>
      <c r="AW377" s="13">
        <f t="shared" si="598"/>
        <v>7.4975975545673217E-6</v>
      </c>
      <c r="AX377" s="13">
        <f t="shared" si="599"/>
        <v>3.2818308662959277E-5</v>
      </c>
      <c r="AY377" s="13">
        <f t="shared" si="600"/>
        <v>7.6819698746986335E-5</v>
      </c>
      <c r="AZ377" s="13">
        <f t="shared" si="601"/>
        <v>8.9908139023603292E-5</v>
      </c>
      <c r="BA377" s="13">
        <f t="shared" si="602"/>
        <v>7.0151047144919939E-5</v>
      </c>
      <c r="BB377" s="13">
        <f t="shared" si="603"/>
        <v>4.1051645621066974E-5</v>
      </c>
      <c r="BC377" s="13">
        <f t="shared" si="604"/>
        <v>1.921838862608858E-5</v>
      </c>
      <c r="BD377" s="13">
        <f t="shared" si="605"/>
        <v>8.7384425262506359E-3</v>
      </c>
      <c r="BE377" s="13">
        <f t="shared" si="606"/>
        <v>8.0643765624772955E-3</v>
      </c>
      <c r="BF377" s="13">
        <f t="shared" si="607"/>
        <v>3.721153348898722E-3</v>
      </c>
      <c r="BG377" s="13">
        <f t="shared" si="608"/>
        <v>1.1447036762022203E-3</v>
      </c>
      <c r="BH377" s="13">
        <f t="shared" si="609"/>
        <v>2.6410088152481177E-4</v>
      </c>
      <c r="BI377" s="13">
        <f t="shared" si="610"/>
        <v>4.8745733640754702E-5</v>
      </c>
      <c r="BJ377" s="14">
        <f t="shared" si="611"/>
        <v>0.13203017980437351</v>
      </c>
      <c r="BK377" s="14">
        <f t="shared" si="612"/>
        <v>0.1778573149703962</v>
      </c>
      <c r="BL377" s="14">
        <f t="shared" si="613"/>
        <v>0.59814067169000518</v>
      </c>
      <c r="BM377" s="14">
        <f t="shared" si="614"/>
        <v>0.62293477375176065</v>
      </c>
      <c r="BN377" s="14">
        <f t="shared" si="615"/>
        <v>0.36678504660055744</v>
      </c>
    </row>
    <row r="378" spans="1:66" x14ac:dyDescent="0.25">
      <c r="A378" t="s">
        <v>24</v>
      </c>
      <c r="B378" t="s">
        <v>185</v>
      </c>
      <c r="C378" t="s">
        <v>180</v>
      </c>
      <c r="D378" s="11">
        <v>44413</v>
      </c>
      <c r="E378" s="10">
        <f>VLOOKUP(A378,home!$A$2:$E$405,3,FALSE)</f>
        <v>1.6361000000000001</v>
      </c>
      <c r="F378" s="10">
        <f>VLOOKUP(B378,home!$B$2:$E$405,3,FALSE)</f>
        <v>0.47539999999999999</v>
      </c>
      <c r="G378" s="10">
        <f>VLOOKUP(C378,away!$B$2:$E$405,4,FALSE)</f>
        <v>1.0186999999999999</v>
      </c>
      <c r="H378" s="10">
        <f>VLOOKUP(A378,away!$A$2:$E$405,3,FALSE)</f>
        <v>1.4240999999999999</v>
      </c>
      <c r="I378" s="10">
        <f>VLOOKUP(C378,away!$B$2:$E$405,3,FALSE)</f>
        <v>0.62419999999999998</v>
      </c>
      <c r="J378" s="10">
        <f>VLOOKUP(B378,home!$B$2:$E$405,4,FALSE)</f>
        <v>0.70220000000000005</v>
      </c>
      <c r="K378" s="12">
        <f t="shared" si="560"/>
        <v>0.79234683627799996</v>
      </c>
      <c r="L378" s="12">
        <f t="shared" si="561"/>
        <v>0.62420188508399999</v>
      </c>
      <c r="M378" s="13">
        <f t="shared" si="562"/>
        <v>0.24254968054461787</v>
      </c>
      <c r="N378" s="13">
        <f t="shared" si="563"/>
        <v>0.19218347201976752</v>
      </c>
      <c r="O378" s="13">
        <f t="shared" si="564"/>
        <v>0.1513999678224725</v>
      </c>
      <c r="P378" s="13">
        <f t="shared" si="565"/>
        <v>0.11996128551672706</v>
      </c>
      <c r="Q378" s="13">
        <f t="shared" si="566"/>
        <v>7.613798301989215E-2</v>
      </c>
      <c r="R378" s="13">
        <f t="shared" si="567"/>
        <v>4.7252072658222129E-2</v>
      </c>
      <c r="S378" s="13">
        <f t="shared" si="568"/>
        <v>1.483274477058988E-2</v>
      </c>
      <c r="T378" s="13">
        <f t="shared" si="569"/>
        <v>4.7525472527510271E-2</v>
      </c>
      <c r="U378" s="13">
        <f t="shared" si="570"/>
        <v>3.7440030278320484E-2</v>
      </c>
      <c r="V378" s="13">
        <f t="shared" si="571"/>
        <v>8.1511600080634659E-4</v>
      </c>
      <c r="W378" s="13">
        <f t="shared" si="572"/>
        <v>2.0109229988799875E-2</v>
      </c>
      <c r="X378" s="13">
        <f t="shared" si="573"/>
        <v>1.2552219266596588E-2</v>
      </c>
      <c r="Y378" s="13">
        <f t="shared" si="574"/>
        <v>3.9175594640986468E-3</v>
      </c>
      <c r="Z378" s="13">
        <f t="shared" si="575"/>
        <v>9.8316109424627963E-3</v>
      </c>
      <c r="AA378" s="13">
        <f t="shared" si="576"/>
        <v>7.7900458257765615E-3</v>
      </c>
      <c r="AB378" s="13">
        <f t="shared" si="577"/>
        <v>3.0862090822573488E-3</v>
      </c>
      <c r="AC378" s="13">
        <f t="shared" si="578"/>
        <v>2.5196478068540336E-5</v>
      </c>
      <c r="AD378" s="13">
        <f t="shared" si="579"/>
        <v>3.9833711904030651E-3</v>
      </c>
      <c r="AE378" s="13">
        <f t="shared" si="580"/>
        <v>2.4864278060388904E-3</v>
      </c>
      <c r="AF378" s="13">
        <f t="shared" si="581"/>
        <v>7.7601646182737477E-4</v>
      </c>
      <c r="AG378" s="13">
        <f t="shared" si="582"/>
        <v>1.6146364610962108E-4</v>
      </c>
      <c r="AH378" s="13">
        <f t="shared" si="583"/>
        <v>1.5342275209244396E-3</v>
      </c>
      <c r="AI378" s="13">
        <f t="shared" si="584"/>
        <v>1.2156403223351187E-3</v>
      </c>
      <c r="AJ378" s="13">
        <f t="shared" si="585"/>
        <v>4.8160438172709964E-4</v>
      </c>
      <c r="AK378" s="13">
        <f t="shared" si="586"/>
        <v>1.2719923606636319E-4</v>
      </c>
      <c r="AL378" s="13">
        <f t="shared" si="587"/>
        <v>4.9847138826309071E-7</v>
      </c>
      <c r="AM378" s="13">
        <f t="shared" si="588"/>
        <v>6.3124231208736014E-4</v>
      </c>
      <c r="AN378" s="13">
        <f t="shared" si="589"/>
        <v>3.9402264114971291E-4</v>
      </c>
      <c r="AO378" s="13">
        <f t="shared" si="590"/>
        <v>1.2297483768571361E-4</v>
      </c>
      <c r="AP378" s="13">
        <f t="shared" si="591"/>
        <v>2.5587041833773785E-5</v>
      </c>
      <c r="AQ378" s="13">
        <f t="shared" si="592"/>
        <v>3.9928699365911914E-6</v>
      </c>
      <c r="AR378" s="13">
        <f t="shared" si="593"/>
        <v>1.9153354214175748E-4</v>
      </c>
      <c r="AS378" s="13">
        <f t="shared" si="594"/>
        <v>1.5176099615714052E-4</v>
      </c>
      <c r="AT378" s="13">
        <f t="shared" si="595"/>
        <v>6.0123672587753992E-5</v>
      </c>
      <c r="AU378" s="13">
        <f t="shared" si="596"/>
        <v>1.5879600586773729E-5</v>
      </c>
      <c r="AV378" s="13">
        <f t="shared" si="597"/>
        <v>3.1455378215721086E-6</v>
      </c>
      <c r="AW378" s="13">
        <f t="shared" si="598"/>
        <v>6.8482268589126294E-9</v>
      </c>
      <c r="AX378" s="13">
        <f t="shared" si="599"/>
        <v>8.3360474817871573E-5</v>
      </c>
      <c r="AY378" s="13">
        <f t="shared" si="600"/>
        <v>5.2033765522812751E-5</v>
      </c>
      <c r="AZ378" s="13">
        <f t="shared" si="601"/>
        <v>1.6239787263679281E-5</v>
      </c>
      <c r="BA378" s="13">
        <f t="shared" si="602"/>
        <v>3.3789686077839137E-6</v>
      </c>
      <c r="BB378" s="13">
        <f t="shared" si="603"/>
        <v>5.2728964365459451E-7</v>
      </c>
      <c r="BC378" s="13">
        <f t="shared" si="604"/>
        <v>6.5827037910893712E-8</v>
      </c>
      <c r="BD378" s="13">
        <f t="shared" si="605"/>
        <v>1.9925933010283456E-5</v>
      </c>
      <c r="BE378" s="13">
        <f t="shared" si="606"/>
        <v>1.5788249980585462E-5</v>
      </c>
      <c r="BF378" s="13">
        <f t="shared" si="607"/>
        <v>6.2548849612415416E-6</v>
      </c>
      <c r="BG378" s="13">
        <f t="shared" si="608"/>
        <v>1.6520127701075253E-6</v>
      </c>
      <c r="BH378" s="13">
        <f t="shared" si="609"/>
        <v>3.2724177297138806E-7</v>
      </c>
      <c r="BI378" s="13">
        <f t="shared" si="610"/>
        <v>5.1857796702376602E-8</v>
      </c>
      <c r="BJ378" s="14">
        <f t="shared" si="611"/>
        <v>0.361166641206631</v>
      </c>
      <c r="BK378" s="14">
        <f t="shared" si="612"/>
        <v>0.37823655554772079</v>
      </c>
      <c r="BL378" s="14">
        <f t="shared" si="613"/>
        <v>0.25079344065768888</v>
      </c>
      <c r="BM378" s="14">
        <f t="shared" si="614"/>
        <v>0.17049175985550813</v>
      </c>
      <c r="BN378" s="14">
        <f t="shared" si="615"/>
        <v>0.8294844615816992</v>
      </c>
    </row>
    <row r="379" spans="1:66" x14ac:dyDescent="0.25">
      <c r="A379" t="s">
        <v>24</v>
      </c>
      <c r="B379" t="s">
        <v>294</v>
      </c>
      <c r="C379" t="s">
        <v>184</v>
      </c>
      <c r="D379" s="11">
        <v>44413</v>
      </c>
      <c r="E379" s="10">
        <f>VLOOKUP(A379,home!$A$2:$E$405,3,FALSE)</f>
        <v>1.6361000000000001</v>
      </c>
      <c r="F379" s="10">
        <f>VLOOKUP(B379,home!$B$2:$E$405,3,FALSE)</f>
        <v>1.6178999999999999</v>
      </c>
      <c r="G379" s="10">
        <f>VLOOKUP(C379,away!$B$2:$E$405,4,FALSE)</f>
        <v>0.95079999999999998</v>
      </c>
      <c r="H379" s="10">
        <f>VLOOKUP(A379,away!$A$2:$E$405,3,FALSE)</f>
        <v>1.4240999999999999</v>
      </c>
      <c r="I379" s="10">
        <f>VLOOKUP(C379,away!$B$2:$E$405,3,FALSE)</f>
        <v>0.74119999999999997</v>
      </c>
      <c r="J379" s="10">
        <f>VLOOKUP(B379,home!$B$2:$E$405,4,FALSE)</f>
        <v>0.66090000000000004</v>
      </c>
      <c r="K379" s="12">
        <f t="shared" si="560"/>
        <v>2.516811517452</v>
      </c>
      <c r="L379" s="12">
        <f t="shared" si="561"/>
        <v>0.69760831582799998</v>
      </c>
      <c r="M379" s="13">
        <f t="shared" si="562"/>
        <v>4.0178637371256723E-2</v>
      </c>
      <c r="N379" s="13">
        <f t="shared" si="563"/>
        <v>0.10112205729150628</v>
      </c>
      <c r="O379" s="13">
        <f t="shared" si="564"/>
        <v>2.8028951548826342E-2</v>
      </c>
      <c r="P379" s="13">
        <f t="shared" si="565"/>
        <v>7.054358808019022E-2</v>
      </c>
      <c r="Q379" s="13">
        <f t="shared" si="566"/>
        <v>0.127252579229852</v>
      </c>
      <c r="R379" s="13">
        <f t="shared" si="567"/>
        <v>9.7766148422006767E-3</v>
      </c>
      <c r="S379" s="13">
        <f t="shared" si="568"/>
        <v>3.0964202277723372E-2</v>
      </c>
      <c r="T379" s="13">
        <f t="shared" si="569"/>
        <v>8.8772457481306188E-2</v>
      </c>
      <c r="U379" s="13">
        <f t="shared" si="570"/>
        <v>2.4605896836542834E-2</v>
      </c>
      <c r="V379" s="13">
        <f t="shared" si="571"/>
        <v>6.0405951288876377E-3</v>
      </c>
      <c r="W379" s="13">
        <f t="shared" si="572"/>
        <v>0.10675691901038824</v>
      </c>
      <c r="X379" s="13">
        <f t="shared" si="573"/>
        <v>7.4474514473823139E-2</v>
      </c>
      <c r="Y379" s="13">
        <f t="shared" si="574"/>
        <v>2.597702030709588E-2</v>
      </c>
      <c r="Z379" s="13">
        <f t="shared" si="575"/>
        <v>2.2734159381888807E-3</v>
      </c>
      <c r="AA379" s="13">
        <f t="shared" si="576"/>
        <v>5.7217594171927195E-3</v>
      </c>
      <c r="AB379" s="13">
        <f t="shared" si="577"/>
        <v>7.2002950006400408E-3</v>
      </c>
      <c r="AC379" s="13">
        <f t="shared" si="578"/>
        <v>6.6286041913578156E-4</v>
      </c>
      <c r="AD379" s="13">
        <f t="shared" si="579"/>
        <v>6.7171760833258862E-2</v>
      </c>
      <c r="AE379" s="13">
        <f t="shared" si="580"/>
        <v>4.6859578946090927E-2</v>
      </c>
      <c r="AF379" s="13">
        <f t="shared" si="581"/>
        <v>1.6344815974495847E-2</v>
      </c>
      <c r="AG379" s="13">
        <f t="shared" si="582"/>
        <v>3.8007598481622131E-3</v>
      </c>
      <c r="AH379" s="13">
        <f t="shared" si="583"/>
        <v>3.9648846595411938E-4</v>
      </c>
      <c r="AI379" s="13">
        <f t="shared" si="584"/>
        <v>9.9788673765020298E-4</v>
      </c>
      <c r="AJ379" s="13">
        <f t="shared" si="585"/>
        <v>1.2557464172153166E-3</v>
      </c>
      <c r="AK379" s="13">
        <f t="shared" si="586"/>
        <v>1.0534923486155312E-3</v>
      </c>
      <c r="AL379" s="13">
        <f t="shared" si="587"/>
        <v>4.6552651280930429E-5</v>
      </c>
      <c r="AM379" s="13">
        <f t="shared" si="588"/>
        <v>3.3811732262535414E-2</v>
      </c>
      <c r="AN379" s="13">
        <f t="shared" si="589"/>
        <v>2.3587345598894582E-2</v>
      </c>
      <c r="AO379" s="13">
        <f t="shared" si="590"/>
        <v>8.2273642190489171E-3</v>
      </c>
      <c r="AP379" s="13">
        <f t="shared" si="591"/>
        <v>1.9131592321847547E-3</v>
      </c>
      <c r="AQ379" s="13">
        <f t="shared" si="592"/>
        <v>3.3365894746879908E-4</v>
      </c>
      <c r="AR379" s="13">
        <f t="shared" si="593"/>
        <v>5.5318730195896134E-5</v>
      </c>
      <c r="AS379" s="13">
        <f t="shared" si="594"/>
        <v>1.3922681728785114E-4</v>
      </c>
      <c r="AT379" s="13">
        <f t="shared" si="595"/>
        <v>1.7520382864412451E-4</v>
      </c>
      <c r="AU379" s="13">
        <f t="shared" si="596"/>
        <v>1.4698500461107306E-4</v>
      </c>
      <c r="AV379" s="13">
        <f t="shared" si="597"/>
        <v>9.2483388124470987E-5</v>
      </c>
      <c r="AW379" s="13">
        <f t="shared" si="598"/>
        <v>2.2704098432942776E-6</v>
      </c>
      <c r="AX379" s="13">
        <f t="shared" si="599"/>
        <v>1.418295953055875E-2</v>
      </c>
      <c r="AY379" s="13">
        <f t="shared" si="600"/>
        <v>9.89415051156977E-3</v>
      </c>
      <c r="AZ379" s="13">
        <f t="shared" si="601"/>
        <v>3.4511208374624659E-3</v>
      </c>
      <c r="BA379" s="13">
        <f t="shared" si="602"/>
        <v>8.025101983803693E-4</v>
      </c>
      <c r="BB379" s="13">
        <f t="shared" si="603"/>
        <v>1.3995944698173089E-4</v>
      </c>
      <c r="BC379" s="13">
        <f t="shared" si="604"/>
        <v>1.9527374818628715E-5</v>
      </c>
      <c r="BD379" s="13">
        <f t="shared" si="605"/>
        <v>6.4318010342837672E-6</v>
      </c>
      <c r="BE379" s="13">
        <f t="shared" si="606"/>
        <v>1.6187630921045073E-5</v>
      </c>
      <c r="BF379" s="13">
        <f t="shared" si="607"/>
        <v>2.0370607971174184E-5</v>
      </c>
      <c r="BG379" s="13">
        <f t="shared" si="608"/>
        <v>1.7089660253116905E-5</v>
      </c>
      <c r="BH379" s="13">
        <f t="shared" si="609"/>
        <v>1.0752863438596569E-5</v>
      </c>
      <c r="BI379" s="13">
        <f t="shared" si="610"/>
        <v>5.4125861095696737E-6</v>
      </c>
      <c r="BJ379" s="14">
        <f t="shared" si="611"/>
        <v>0.75489595155588374</v>
      </c>
      <c r="BK379" s="14">
        <f t="shared" si="612"/>
        <v>0.15833058644004441</v>
      </c>
      <c r="BL379" s="14">
        <f t="shared" si="613"/>
        <v>7.9722594533429003E-2</v>
      </c>
      <c r="BM379" s="14">
        <f t="shared" si="614"/>
        <v>0.60842824000198714</v>
      </c>
      <c r="BN379" s="14">
        <f t="shared" si="615"/>
        <v>0.37690242836383225</v>
      </c>
    </row>
    <row r="380" spans="1:66" x14ac:dyDescent="0.25">
      <c r="A380" t="s">
        <v>24</v>
      </c>
      <c r="B380" t="s">
        <v>287</v>
      </c>
      <c r="C380" t="s">
        <v>25</v>
      </c>
      <c r="D380" s="11">
        <v>44413</v>
      </c>
      <c r="E380" s="10">
        <f>VLOOKUP(A380,home!$A$2:$E$405,3,FALSE)</f>
        <v>1.6361000000000001</v>
      </c>
      <c r="F380" s="10">
        <f>VLOOKUP(B380,home!$B$2:$E$405,3,FALSE)</f>
        <v>0.84889999999999999</v>
      </c>
      <c r="G380" s="10">
        <f>VLOOKUP(C380,away!$B$2:$E$405,4,FALSE)</f>
        <v>1.0066999999999999</v>
      </c>
      <c r="H380" s="10">
        <f>VLOOKUP(A380,away!$A$2:$E$405,3,FALSE)</f>
        <v>1.4240999999999999</v>
      </c>
      <c r="I380" s="10">
        <f>VLOOKUP(C380,away!$B$2:$E$405,3,FALSE)</f>
        <v>1.0326</v>
      </c>
      <c r="J380" s="10">
        <f>VLOOKUP(B380,home!$B$2:$E$405,4,FALSE)</f>
        <v>0.89729999999999999</v>
      </c>
      <c r="K380" s="12">
        <f t="shared" si="560"/>
        <v>1.3981908214430001</v>
      </c>
      <c r="L380" s="12">
        <f t="shared" si="561"/>
        <v>1.3195026747179999</v>
      </c>
      <c r="M380" s="13">
        <f t="shared" si="562"/>
        <v>6.6026870160705756E-2</v>
      </c>
      <c r="N380" s="13">
        <f t="shared" si="563"/>
        <v>9.2318163827307495E-2</v>
      </c>
      <c r="O380" s="13">
        <f t="shared" si="564"/>
        <v>8.7122631780309323E-2</v>
      </c>
      <c r="P380" s="13">
        <f t="shared" si="565"/>
        <v>0.12181406409518673</v>
      </c>
      <c r="Q380" s="13">
        <f t="shared" si="566"/>
        <v>6.4539204657906274E-2</v>
      </c>
      <c r="R380" s="13">
        <f t="shared" si="567"/>
        <v>5.7479272831294802E-2</v>
      </c>
      <c r="S380" s="13">
        <f t="shared" si="568"/>
        <v>5.6184195068120654E-2</v>
      </c>
      <c r="T380" s="13">
        <f t="shared" si="569"/>
        <v>8.5159653170279709E-2</v>
      </c>
      <c r="U380" s="13">
        <f t="shared" si="570"/>
        <v>8.0366991695934406E-2</v>
      </c>
      <c r="V380" s="13">
        <f t="shared" si="571"/>
        <v>1.151723890340494E-2</v>
      </c>
      <c r="W380" s="13">
        <f t="shared" si="572"/>
        <v>3.0079374525305291E-2</v>
      </c>
      <c r="X380" s="13">
        <f t="shared" si="573"/>
        <v>3.9689815139984791E-2</v>
      </c>
      <c r="Y380" s="13">
        <f t="shared" si="574"/>
        <v>2.6185408618136459E-2</v>
      </c>
      <c r="Z380" s="13">
        <f t="shared" si="575"/>
        <v>2.528135141391305E-2</v>
      </c>
      <c r="AA380" s="13">
        <f t="shared" si="576"/>
        <v>3.5348153500608243E-2</v>
      </c>
      <c r="AB380" s="13">
        <f t="shared" si="577"/>
        <v>2.4711731889754351E-2</v>
      </c>
      <c r="AC380" s="13">
        <f t="shared" si="578"/>
        <v>1.3280215260887509E-3</v>
      </c>
      <c r="AD380" s="13">
        <f t="shared" si="579"/>
        <v>1.0514176344007068E-2</v>
      </c>
      <c r="AE380" s="13">
        <f t="shared" si="580"/>
        <v>1.3873483808374045E-2</v>
      </c>
      <c r="AF380" s="13">
        <f t="shared" si="581"/>
        <v>9.1530494964032101E-3</v>
      </c>
      <c r="AG380" s="13">
        <f t="shared" si="582"/>
        <v>4.0258244307767596E-3</v>
      </c>
      <c r="AH380" s="13">
        <f t="shared" si="583"/>
        <v>8.33970270278599E-3</v>
      </c>
      <c r="AI380" s="13">
        <f t="shared" si="584"/>
        <v>1.1660495772598752E-2</v>
      </c>
      <c r="AJ380" s="13">
        <f t="shared" si="585"/>
        <v>8.1517990813612402E-3</v>
      </c>
      <c r="AK380" s="13">
        <f t="shared" si="586"/>
        <v>3.799256884602256E-3</v>
      </c>
      <c r="AL380" s="13">
        <f t="shared" si="587"/>
        <v>9.8003554555906895E-5</v>
      </c>
      <c r="AM380" s="13">
        <f t="shared" si="588"/>
        <v>2.9401649718447569E-3</v>
      </c>
      <c r="AN380" s="13">
        <f t="shared" si="589"/>
        <v>3.8795555444613291E-3</v>
      </c>
      <c r="AO380" s="13">
        <f t="shared" si="590"/>
        <v>2.5595419588168859E-3</v>
      </c>
      <c r="AP380" s="13">
        <f t="shared" si="591"/>
        <v>1.1257741535706097E-3</v>
      </c>
      <c r="AQ380" s="13">
        <f t="shared" si="592"/>
        <v>3.7136550169120298E-4</v>
      </c>
      <c r="AR380" s="13">
        <f t="shared" si="593"/>
        <v>2.2008520045358102E-3</v>
      </c>
      <c r="AS380" s="13">
        <f t="shared" si="594"/>
        <v>3.0772110720963981E-3</v>
      </c>
      <c r="AT380" s="13">
        <f t="shared" si="595"/>
        <v>2.151264138323979E-3</v>
      </c>
      <c r="AU380" s="13">
        <f t="shared" si="596"/>
        <v>1.0026259242346908E-3</v>
      </c>
      <c r="AV380" s="13">
        <f t="shared" si="597"/>
        <v>3.5046559115143753E-4</v>
      </c>
      <c r="AW380" s="13">
        <f t="shared" si="598"/>
        <v>5.0224549352123235E-6</v>
      </c>
      <c r="AX380" s="13">
        <f t="shared" si="599"/>
        <v>6.8515194619359272E-4</v>
      </c>
      <c r="AY380" s="13">
        <f t="shared" si="600"/>
        <v>9.040598255906885E-4</v>
      </c>
      <c r="AZ380" s="13">
        <f t="shared" si="601"/>
        <v>5.9645467898600116E-4</v>
      </c>
      <c r="BA380" s="13">
        <f t="shared" si="602"/>
        <v>2.6234118142336486E-4</v>
      </c>
      <c r="BB380" s="13">
        <f t="shared" si="603"/>
        <v>8.653997264420249E-5</v>
      </c>
      <c r="BC380" s="13">
        <f t="shared" si="604"/>
        <v>2.2837945074809557E-5</v>
      </c>
      <c r="BD380" s="13">
        <f t="shared" si="605"/>
        <v>4.8400501777391155E-4</v>
      </c>
      <c r="BE380" s="13">
        <f t="shared" si="606"/>
        <v>6.7673137338383933E-4</v>
      </c>
      <c r="BF380" s="13">
        <f t="shared" si="607"/>
        <v>4.7309979742390002E-4</v>
      </c>
      <c r="BG380" s="13">
        <f t="shared" si="608"/>
        <v>2.2049459812821325E-4</v>
      </c>
      <c r="BH380" s="13">
        <f t="shared" si="609"/>
        <v>7.7073380820157701E-5</v>
      </c>
      <c r="BI380" s="13">
        <f t="shared" si="610"/>
        <v>2.1552658728065065E-5</v>
      </c>
      <c r="BJ380" s="14">
        <f t="shared" si="611"/>
        <v>0.38897194169877858</v>
      </c>
      <c r="BK380" s="14">
        <f t="shared" si="612"/>
        <v>0.25787245313365342</v>
      </c>
      <c r="BL380" s="14">
        <f t="shared" si="613"/>
        <v>0.32771541169584972</v>
      </c>
      <c r="BM380" s="14">
        <f t="shared" si="614"/>
        <v>0.50964191321882912</v>
      </c>
      <c r="BN380" s="14">
        <f t="shared" si="615"/>
        <v>0.48930020735271035</v>
      </c>
    </row>
    <row r="381" spans="1:66" x14ac:dyDescent="0.25">
      <c r="A381" t="s">
        <v>196</v>
      </c>
      <c r="B381" t="s">
        <v>303</v>
      </c>
      <c r="C381" t="s">
        <v>202</v>
      </c>
      <c r="D381" s="11">
        <v>44413</v>
      </c>
      <c r="E381" s="10">
        <f>VLOOKUP(A381,home!$A$2:$E$405,3,FALSE)</f>
        <v>1.5903</v>
      </c>
      <c r="F381" s="10">
        <f>VLOOKUP(B381,home!$B$2:$E$405,3,FALSE)</f>
        <v>0.78600000000000003</v>
      </c>
      <c r="G381" s="10">
        <f>VLOOKUP(C381,away!$B$2:$E$405,4,FALSE)</f>
        <v>1.2576000000000001</v>
      </c>
      <c r="H381" s="10">
        <f>VLOOKUP(A381,away!$A$2:$E$405,3,FALSE)</f>
        <v>1.3957999999999999</v>
      </c>
      <c r="I381" s="10">
        <f>VLOOKUP(C381,away!$B$2:$E$405,3,FALSE)</f>
        <v>0.58209999999999995</v>
      </c>
      <c r="J381" s="10">
        <f>VLOOKUP(B381,home!$B$2:$E$405,4,FALSE)</f>
        <v>1.0299</v>
      </c>
      <c r="K381" s="12">
        <f t="shared" si="560"/>
        <v>1.5719695660800002</v>
      </c>
      <c r="L381" s="12">
        <f t="shared" si="561"/>
        <v>0.8367887858819999</v>
      </c>
      <c r="M381" s="13">
        <f t="shared" si="562"/>
        <v>8.9926882818863199E-2</v>
      </c>
      <c r="N381" s="13">
        <f t="shared" si="563"/>
        <v>0.14136232296369541</v>
      </c>
      <c r="O381" s="13">
        <f t="shared" si="564"/>
        <v>7.5249807092149415E-2</v>
      </c>
      <c r="P381" s="13">
        <f t="shared" si="565"/>
        <v>0.11829040660224982</v>
      </c>
      <c r="Q381" s="13">
        <f t="shared" si="566"/>
        <v>0.11110863474465058</v>
      </c>
      <c r="R381" s="13">
        <f t="shared" si="567"/>
        <v>3.14840973572472E-2</v>
      </c>
      <c r="S381" s="13">
        <f t="shared" si="568"/>
        <v>3.8899992570382069E-2</v>
      </c>
      <c r="T381" s="13">
        <f t="shared" si="569"/>
        <v>9.2974459568982731E-2</v>
      </c>
      <c r="U381" s="13">
        <f t="shared" si="570"/>
        <v>4.9492042861092357E-2</v>
      </c>
      <c r="V381" s="13">
        <f t="shared" si="571"/>
        <v>5.6854781397406512E-3</v>
      </c>
      <c r="W381" s="13">
        <f t="shared" si="572"/>
        <v>5.8219797449096521E-2</v>
      </c>
      <c r="X381" s="13">
        <f t="shared" si="573"/>
        <v>4.8717673621725431E-2</v>
      </c>
      <c r="Y381" s="13">
        <f t="shared" si="574"/>
        <v>2.0383201480459575E-2</v>
      </c>
      <c r="Z381" s="13">
        <f t="shared" si="575"/>
        <v>8.7818465340538561E-3</v>
      </c>
      <c r="AA381" s="13">
        <f t="shared" si="576"/>
        <v>1.3804795485517794E-2</v>
      </c>
      <c r="AB381" s="13">
        <f t="shared" si="577"/>
        <v>1.0850359184596278E-2</v>
      </c>
      <c r="AC381" s="13">
        <f t="shared" si="578"/>
        <v>4.674196829389684E-4</v>
      </c>
      <c r="AD381" s="13">
        <f t="shared" si="579"/>
        <v>2.2879937433330451E-2</v>
      </c>
      <c r="AE381" s="13">
        <f t="shared" si="580"/>
        <v>1.9145675065892705E-2</v>
      </c>
      <c r="AF381" s="13">
        <f t="shared" si="581"/>
        <v>8.0104430966398167E-3</v>
      </c>
      <c r="AG381" s="13">
        <f t="shared" si="582"/>
        <v>2.2343496510713605E-3</v>
      </c>
      <c r="AH381" s="13">
        <f t="shared" si="583"/>
        <v>1.8371376747582438E-3</v>
      </c>
      <c r="AI381" s="13">
        <f t="shared" si="584"/>
        <v>2.8879245134189368E-3</v>
      </c>
      <c r="AJ381" s="13">
        <f t="shared" si="585"/>
        <v>2.2698647221154815E-3</v>
      </c>
      <c r="AK381" s="13">
        <f t="shared" si="586"/>
        <v>1.1893860874280576E-3</v>
      </c>
      <c r="AL381" s="13">
        <f t="shared" si="587"/>
        <v>2.4593875653453579E-5</v>
      </c>
      <c r="AM381" s="13">
        <f t="shared" si="588"/>
        <v>7.1933130638020077E-3</v>
      </c>
      <c r="AN381" s="13">
        <f t="shared" si="589"/>
        <v>6.0192837051280101E-3</v>
      </c>
      <c r="AO381" s="13">
        <f t="shared" si="590"/>
        <v>2.5184345517466865E-3</v>
      </c>
      <c r="AP381" s="13">
        <f t="shared" si="591"/>
        <v>7.0246593029312963E-4</v>
      </c>
      <c r="AQ381" s="13">
        <f t="shared" si="592"/>
        <v>1.4695390323336436E-4</v>
      </c>
      <c r="AR381" s="13">
        <f t="shared" si="593"/>
        <v>3.0745924087180633E-4</v>
      </c>
      <c r="AS381" s="13">
        <f t="shared" si="594"/>
        <v>4.8331656946053961E-4</v>
      </c>
      <c r="AT381" s="13">
        <f t="shared" si="595"/>
        <v>3.7987946898707944E-4</v>
      </c>
      <c r="AU381" s="13">
        <f t="shared" si="596"/>
        <v>1.9905298800877334E-4</v>
      </c>
      <c r="AV381" s="13">
        <f t="shared" si="597"/>
        <v>7.8226309796769759E-5</v>
      </c>
      <c r="AW381" s="13">
        <f t="shared" si="598"/>
        <v>8.9863733358186374E-7</v>
      </c>
      <c r="AX381" s="13">
        <f t="shared" si="599"/>
        <v>1.8846115359304027E-3</v>
      </c>
      <c r="AY381" s="13">
        <f t="shared" si="600"/>
        <v>1.5770217990104126E-3</v>
      </c>
      <c r="AZ381" s="13">
        <f t="shared" si="601"/>
        <v>6.5981707825168512E-4</v>
      </c>
      <c r="BA381" s="13">
        <f t="shared" si="602"/>
        <v>1.8404251060481208E-4</v>
      </c>
      <c r="BB381" s="13">
        <f t="shared" si="603"/>
        <v>3.8501177249918942E-5</v>
      </c>
      <c r="BC381" s="13">
        <f t="shared" si="604"/>
        <v>6.4434706731974714E-6</v>
      </c>
      <c r="BD381" s="13">
        <f t="shared" si="605"/>
        <v>4.2879740812886676E-5</v>
      </c>
      <c r="BE381" s="13">
        <f t="shared" si="606"/>
        <v>6.7405647559256349E-5</v>
      </c>
      <c r="BF381" s="13">
        <f t="shared" si="607"/>
        <v>5.2979813272532816E-5</v>
      </c>
      <c r="BG381" s="13">
        <f t="shared" si="608"/>
        <v>2.7760884693674278E-5</v>
      </c>
      <c r="BH381" s="13">
        <f t="shared" si="609"/>
        <v>1.0909816466478023E-5</v>
      </c>
      <c r="BI381" s="13">
        <f t="shared" si="610"/>
        <v>3.4299798913643815E-6</v>
      </c>
      <c r="BJ381" s="14">
        <f t="shared" si="611"/>
        <v>0.54596738380146825</v>
      </c>
      <c r="BK381" s="14">
        <f t="shared" si="612"/>
        <v>0.25487179548883854</v>
      </c>
      <c r="BL381" s="14">
        <f t="shared" si="613"/>
        <v>0.19071871543814489</v>
      </c>
      <c r="BM381" s="14">
        <f t="shared" si="614"/>
        <v>0.43134146652197314</v>
      </c>
      <c r="BN381" s="14">
        <f t="shared" si="615"/>
        <v>0.56742215157885567</v>
      </c>
    </row>
    <row r="382" spans="1:66" x14ac:dyDescent="0.25">
      <c r="A382" t="s">
        <v>196</v>
      </c>
      <c r="B382" t="s">
        <v>305</v>
      </c>
      <c r="C382" t="s">
        <v>201</v>
      </c>
      <c r="D382" s="11">
        <v>44413</v>
      </c>
      <c r="E382" s="10">
        <f>VLOOKUP(A382,home!$A$2:$E$405,3,FALSE)</f>
        <v>1.5903</v>
      </c>
      <c r="F382" s="10">
        <f>VLOOKUP(B382,home!$B$2:$E$405,3,FALSE)</f>
        <v>0.82530000000000003</v>
      </c>
      <c r="G382" s="10">
        <f>VLOOKUP(C382,away!$B$2:$E$405,4,FALSE)</f>
        <v>0.62880000000000003</v>
      </c>
      <c r="H382" s="10">
        <f>VLOOKUP(A382,away!$A$2:$E$405,3,FALSE)</f>
        <v>1.3957999999999999</v>
      </c>
      <c r="I382" s="10">
        <f>VLOOKUP(C382,away!$B$2:$E$405,3,FALSE)</f>
        <v>1.1194</v>
      </c>
      <c r="J382" s="10">
        <f>VLOOKUP(B382,home!$B$2:$E$405,4,FALSE)</f>
        <v>0.71640000000000004</v>
      </c>
      <c r="K382" s="12">
        <f t="shared" si="560"/>
        <v>0.82528402219200014</v>
      </c>
      <c r="L382" s="12">
        <f t="shared" si="561"/>
        <v>1.119345283728</v>
      </c>
      <c r="M382" s="13">
        <f t="shared" si="562"/>
        <v>0.14304023768074436</v>
      </c>
      <c r="N382" s="13">
        <f t="shared" si="563"/>
        <v>0.11804882268846441</v>
      </c>
      <c r="O382" s="13">
        <f t="shared" si="564"/>
        <v>0.16011141543127336</v>
      </c>
      <c r="P382" s="13">
        <f t="shared" si="565"/>
        <v>0.13213739292597557</v>
      </c>
      <c r="Q382" s="13">
        <f t="shared" si="566"/>
        <v>4.8711903601683072E-2</v>
      </c>
      <c r="R382" s="13">
        <f t="shared" si="567"/>
        <v>8.9609978867005197E-2</v>
      </c>
      <c r="S382" s="13">
        <f t="shared" si="568"/>
        <v>3.0516396806197617E-2</v>
      </c>
      <c r="T382" s="13">
        <f t="shared" si="569"/>
        <v>5.4525439557956926E-2</v>
      </c>
      <c r="U382" s="13">
        <f t="shared" si="570"/>
        <v>7.3953683787902194E-2</v>
      </c>
      <c r="V382" s="13">
        <f t="shared" si="571"/>
        <v>3.1322632481649067E-3</v>
      </c>
      <c r="W382" s="13">
        <f t="shared" si="572"/>
        <v>1.3400385244341995E-2</v>
      </c>
      <c r="X382" s="13">
        <f t="shared" si="573"/>
        <v>1.4999658023392495E-2</v>
      </c>
      <c r="Y382" s="13">
        <f t="shared" si="574"/>
        <v>8.3948982330086241E-3</v>
      </c>
      <c r="Z382" s="13">
        <f t="shared" si="575"/>
        <v>3.3434835739915993E-2</v>
      </c>
      <c r="AA382" s="13">
        <f t="shared" si="576"/>
        <v>2.7593235720766711E-2</v>
      </c>
      <c r="AB382" s="13">
        <f t="shared" si="577"/>
        <v>1.1386128280463162E-2</v>
      </c>
      <c r="AC382" s="13">
        <f t="shared" si="578"/>
        <v>1.8084469896423907E-4</v>
      </c>
      <c r="AD382" s="13">
        <f t="shared" si="579"/>
        <v>2.7647809583432217E-3</v>
      </c>
      <c r="AE382" s="13">
        <f t="shared" si="580"/>
        <v>3.0947445262624654E-3</v>
      </c>
      <c r="AF382" s="13">
        <f t="shared" si="581"/>
        <v>1.7320438449074677E-3</v>
      </c>
      <c r="AG382" s="13">
        <f t="shared" si="582"/>
        <v>6.4625170300242822E-4</v>
      </c>
      <c r="AH382" s="13">
        <f t="shared" si="583"/>
        <v>9.3562814244238374E-3</v>
      </c>
      <c r="AI382" s="13">
        <f t="shared" si="584"/>
        <v>7.7215895667088015E-3</v>
      </c>
      <c r="AJ382" s="13">
        <f t="shared" si="585"/>
        <v>3.1862522476646116E-3</v>
      </c>
      <c r="AK382" s="13">
        <f t="shared" si="586"/>
        <v>8.7652102355698384E-4</v>
      </c>
      <c r="AL382" s="13">
        <f t="shared" si="587"/>
        <v>6.6824125667219234E-6</v>
      </c>
      <c r="AM382" s="13">
        <f t="shared" si="588"/>
        <v>4.5634590995626955E-4</v>
      </c>
      <c r="AN382" s="13">
        <f t="shared" si="589"/>
        <v>5.1080864205811291E-4</v>
      </c>
      <c r="AO382" s="13">
        <f t="shared" si="590"/>
        <v>2.858856221876265E-4</v>
      </c>
      <c r="AP382" s="13">
        <f t="shared" si="591"/>
        <v>1.0666824096045481E-4</v>
      </c>
      <c r="AQ382" s="13">
        <f t="shared" si="592"/>
        <v>2.9849648110661749E-5</v>
      </c>
      <c r="AR382" s="13">
        <f t="shared" si="593"/>
        <v>2.0945818971321423E-3</v>
      </c>
      <c r="AS382" s="13">
        <f t="shared" si="594"/>
        <v>1.7286249728757648E-3</v>
      </c>
      <c r="AT382" s="13">
        <f t="shared" si="595"/>
        <v>7.1330328523822408E-4</v>
      </c>
      <c r="AU382" s="13">
        <f t="shared" si="596"/>
        <v>1.9622593476138972E-4</v>
      </c>
      <c r="AV382" s="13">
        <f t="shared" si="597"/>
        <v>4.048553217456617E-5</v>
      </c>
      <c r="AW382" s="13">
        <f t="shared" si="598"/>
        <v>1.7147400645582997E-7</v>
      </c>
      <c r="AX382" s="13">
        <f t="shared" si="599"/>
        <v>6.2769164679929708E-5</v>
      </c>
      <c r="AY382" s="13">
        <f t="shared" si="600"/>
        <v>7.0260368448025475E-5</v>
      </c>
      <c r="AZ382" s="13">
        <f t="shared" si="601"/>
        <v>3.9322806027644464E-5</v>
      </c>
      <c r="BA382" s="13">
        <f t="shared" si="602"/>
        <v>1.467193248999826E-5</v>
      </c>
      <c r="BB382" s="13">
        <f t="shared" si="603"/>
        <v>4.1057396089637922E-6</v>
      </c>
      <c r="BC382" s="13">
        <f t="shared" si="604"/>
        <v>9.1914805350177221E-7</v>
      </c>
      <c r="BD382" s="13">
        <f t="shared" si="605"/>
        <v>3.9076006132281822E-4</v>
      </c>
      <c r="BE382" s="13">
        <f t="shared" si="606"/>
        <v>3.2248803512048807E-4</v>
      </c>
      <c r="BF382" s="13">
        <f t="shared" si="607"/>
        <v>1.330721113665157E-4</v>
      </c>
      <c r="BG382" s="13">
        <f t="shared" si="608"/>
        <v>3.6607429103379948E-5</v>
      </c>
      <c r="BH382" s="13">
        <f t="shared" si="609"/>
        <v>7.5528815831364705E-6</v>
      </c>
      <c r="BI382" s="13">
        <f t="shared" si="610"/>
        <v>1.2466544984141502E-6</v>
      </c>
      <c r="BJ382" s="14">
        <f t="shared" si="611"/>
        <v>0.26790053560394422</v>
      </c>
      <c r="BK382" s="14">
        <f t="shared" si="612"/>
        <v>0.30908407814106148</v>
      </c>
      <c r="BL382" s="14">
        <f t="shared" si="613"/>
        <v>0.38946003514494176</v>
      </c>
      <c r="BM382" s="14">
        <f t="shared" si="614"/>
        <v>0.30814964454027594</v>
      </c>
      <c r="BN382" s="14">
        <f t="shared" si="615"/>
        <v>0.691659751195146</v>
      </c>
    </row>
    <row r="383" spans="1:66" x14ac:dyDescent="0.25">
      <c r="A383" t="s">
        <v>196</v>
      </c>
      <c r="B383" t="s">
        <v>205</v>
      </c>
      <c r="C383" t="s">
        <v>204</v>
      </c>
      <c r="D383" s="11">
        <v>44413</v>
      </c>
      <c r="E383" s="10">
        <f>VLOOKUP(A383,home!$A$2:$E$405,3,FALSE)</f>
        <v>1.5903</v>
      </c>
      <c r="F383" s="10">
        <f>VLOOKUP(B383,home!$B$2:$E$405,3,FALSE)</f>
        <v>1.9650000000000001</v>
      </c>
      <c r="G383" s="10">
        <f>VLOOKUP(C383,away!$B$2:$E$405,4,FALSE)</f>
        <v>0.90390000000000004</v>
      </c>
      <c r="H383" s="10">
        <f>VLOOKUP(A383,away!$A$2:$E$405,3,FALSE)</f>
        <v>1.3957999999999999</v>
      </c>
      <c r="I383" s="10">
        <f>VLOOKUP(C383,away!$B$2:$E$405,3,FALSE)</f>
        <v>0.98509999999999998</v>
      </c>
      <c r="J383" s="10">
        <f>VLOOKUP(B383,home!$B$2:$E$405,4,FALSE)</f>
        <v>0.58209999999999995</v>
      </c>
      <c r="K383" s="12">
        <f t="shared" si="560"/>
        <v>2.8246328140500006</v>
      </c>
      <c r="L383" s="12">
        <f t="shared" si="561"/>
        <v>0.80038900181799988</v>
      </c>
      <c r="M383" s="13">
        <f t="shared" si="562"/>
        <v>2.6648515969507198E-2</v>
      </c>
      <c r="N383" s="13">
        <f t="shared" si="563"/>
        <v>7.5272272653205505E-2</v>
      </c>
      <c r="O383" s="13">
        <f t="shared" si="564"/>
        <v>2.1329179096764895E-2</v>
      </c>
      <c r="P383" s="13">
        <f t="shared" si="565"/>
        <v>6.0247099173471479E-2</v>
      </c>
      <c r="Q383" s="13">
        <f t="shared" si="566"/>
        <v>0.10630826566218139</v>
      </c>
      <c r="R383" s="13">
        <f t="shared" si="567"/>
        <v>8.5358201834284993E-3</v>
      </c>
      <c r="S383" s="13">
        <f t="shared" si="568"/>
        <v>3.405173634219856E-2</v>
      </c>
      <c r="T383" s="13">
        <f t="shared" si="569"/>
        <v>8.5087966638356119E-2</v>
      </c>
      <c r="U383" s="13">
        <f t="shared" si="570"/>
        <v>2.4110557784942435E-2</v>
      </c>
      <c r="V383" s="13">
        <f t="shared" si="571"/>
        <v>8.5538152326081075E-3</v>
      </c>
      <c r="W383" s="13">
        <f t="shared" si="572"/>
        <v>0.10009393853138082</v>
      </c>
      <c r="X383" s="13">
        <f t="shared" si="573"/>
        <v>8.0114087549164131E-2</v>
      </c>
      <c r="Y383" s="13">
        <f t="shared" si="574"/>
        <v>3.2061217282517658E-2</v>
      </c>
      <c r="Z383" s="13">
        <f t="shared" si="575"/>
        <v>2.2773255321040914E-3</v>
      </c>
      <c r="AA383" s="13">
        <f t="shared" si="576"/>
        <v>6.4326084262550948E-3</v>
      </c>
      <c r="AB383" s="13">
        <f t="shared" si="577"/>
        <v>9.0848784203673393E-3</v>
      </c>
      <c r="AC383" s="13">
        <f t="shared" si="578"/>
        <v>1.2086567860387066E-3</v>
      </c>
      <c r="AD383" s="13">
        <f t="shared" si="579"/>
        <v>7.0682155815810499E-2</v>
      </c>
      <c r="AE383" s="13">
        <f t="shared" si="580"/>
        <v>5.6573220139760898E-2</v>
      </c>
      <c r="AF383" s="13">
        <f t="shared" si="581"/>
        <v>2.2640291598646591E-2</v>
      </c>
      <c r="AG383" s="13">
        <f t="shared" si="582"/>
        <v>6.0403467978363988E-3</v>
      </c>
      <c r="AH383" s="13">
        <f t="shared" si="583"/>
        <v>4.5568657736385975E-4</v>
      </c>
      <c r="AI383" s="13">
        <f t="shared" si="584"/>
        <v>1.2871472593440924E-3</v>
      </c>
      <c r="AJ383" s="13">
        <f t="shared" si="585"/>
        <v>1.8178591926289254E-3</v>
      </c>
      <c r="AK383" s="13">
        <f t="shared" si="586"/>
        <v>1.711594908940701E-3</v>
      </c>
      <c r="AL383" s="13">
        <f t="shared" si="587"/>
        <v>1.0930149406966746E-4</v>
      </c>
      <c r="AM383" s="13">
        <f t="shared" si="588"/>
        <v>3.9930227337026662E-2</v>
      </c>
      <c r="AN383" s="13">
        <f t="shared" si="589"/>
        <v>3.1959714800648582E-2</v>
      </c>
      <c r="AO383" s="13">
        <f t="shared" si="590"/>
        <v>1.2790102113839534E-2</v>
      </c>
      <c r="AP383" s="13">
        <f t="shared" si="591"/>
        <v>3.4123523546821057E-3</v>
      </c>
      <c r="AQ383" s="13">
        <f t="shared" si="592"/>
        <v>6.8280232375382793E-4</v>
      </c>
      <c r="AR383" s="13">
        <f t="shared" si="593"/>
        <v>7.2945304959624123E-5</v>
      </c>
      <c r="AS383" s="13">
        <f t="shared" si="594"/>
        <v>2.0604370201983855E-4</v>
      </c>
      <c r="AT383" s="13">
        <f t="shared" si="595"/>
        <v>2.9099890092678824E-4</v>
      </c>
      <c r="AU383" s="13">
        <f t="shared" si="596"/>
        <v>2.7398834813676369E-4</v>
      </c>
      <c r="AV383" s="13">
        <f t="shared" si="597"/>
        <v>1.9347911970361452E-4</v>
      </c>
      <c r="AW383" s="13">
        <f t="shared" si="598"/>
        <v>6.8641491253510429E-6</v>
      </c>
      <c r="AX383" s="13">
        <f t="shared" si="599"/>
        <v>1.8798038401440325E-2</v>
      </c>
      <c r="AY383" s="13">
        <f t="shared" si="600"/>
        <v>1.5045743192265251E-2</v>
      </c>
      <c r="AZ383" s="13">
        <f t="shared" si="601"/>
        <v>6.0212236876335742E-3</v>
      </c>
      <c r="BA383" s="13">
        <f t="shared" si="602"/>
        <v>1.6064404056893111E-3</v>
      </c>
      <c r="BB383" s="13">
        <f t="shared" si="603"/>
        <v>3.214443081974426E-4</v>
      </c>
      <c r="BC383" s="13">
        <f t="shared" si="604"/>
        <v>5.1456097795645737E-5</v>
      </c>
      <c r="BD383" s="13">
        <f t="shared" si="605"/>
        <v>9.7307699706571876E-6</v>
      </c>
      <c r="BE383" s="13">
        <f t="shared" si="606"/>
        <v>2.7485852165090654E-5</v>
      </c>
      <c r="BF383" s="13">
        <f t="shared" si="607"/>
        <v>3.8818719973821162E-5</v>
      </c>
      <c r="BG383" s="13">
        <f t="shared" si="608"/>
        <v>3.6549543412491144E-5</v>
      </c>
      <c r="BH383" s="13">
        <f t="shared" si="609"/>
        <v>2.5809759915366879E-5</v>
      </c>
      <c r="BI383" s="13">
        <f t="shared" si="610"/>
        <v>1.4580618955939524E-5</v>
      </c>
      <c r="BJ383" s="14">
        <f t="shared" si="611"/>
        <v>0.76549330769183233</v>
      </c>
      <c r="BK383" s="14">
        <f t="shared" si="612"/>
        <v>0.14586486819015901</v>
      </c>
      <c r="BL383" s="14">
        <f t="shared" si="613"/>
        <v>7.595576249017584E-2</v>
      </c>
      <c r="BM383" s="14">
        <f t="shared" si="614"/>
        <v>0.67621123212257217</v>
      </c>
      <c r="BN383" s="14">
        <f t="shared" si="615"/>
        <v>0.29834115273855899</v>
      </c>
    </row>
    <row r="384" spans="1:66" x14ac:dyDescent="0.25">
      <c r="A384" t="s">
        <v>196</v>
      </c>
      <c r="B384" t="s">
        <v>304</v>
      </c>
      <c r="C384" t="s">
        <v>300</v>
      </c>
      <c r="D384" s="11">
        <v>44413</v>
      </c>
      <c r="E384" s="10">
        <f>VLOOKUP(A384,home!$A$2:$E$405,3,FALSE)</f>
        <v>1.5903</v>
      </c>
      <c r="F384" s="10">
        <f>VLOOKUP(B384,home!$B$2:$E$405,3,FALSE)</f>
        <v>0.98250000000000004</v>
      </c>
      <c r="G384" s="10">
        <f>VLOOKUP(C384,away!$B$2:$E$405,4,FALSE)</f>
        <v>1.0610999999999999</v>
      </c>
      <c r="H384" s="10">
        <f>VLOOKUP(A384,away!$A$2:$E$405,3,FALSE)</f>
        <v>1.3957999999999999</v>
      </c>
      <c r="I384" s="10">
        <f>VLOOKUP(C384,away!$B$2:$E$405,3,FALSE)</f>
        <v>0.5373</v>
      </c>
      <c r="J384" s="10">
        <f>VLOOKUP(B384,home!$B$2:$E$405,4,FALSE)</f>
        <v>0.40300000000000002</v>
      </c>
      <c r="K384" s="12">
        <f t="shared" si="560"/>
        <v>1.657936651725</v>
      </c>
      <c r="L384" s="12">
        <f t="shared" si="561"/>
        <v>0.30223522602000003</v>
      </c>
      <c r="M384" s="13">
        <f t="shared" si="562"/>
        <v>0.1408342125737905</v>
      </c>
      <c r="N384" s="13">
        <f t="shared" si="563"/>
        <v>0.23349420284291705</v>
      </c>
      <c r="O384" s="13">
        <f t="shared" si="564"/>
        <v>4.2565060068588297E-2</v>
      </c>
      <c r="P384" s="13">
        <f t="shared" si="565"/>
        <v>7.0570173170588765E-2</v>
      </c>
      <c r="Q384" s="13">
        <f t="shared" si="566"/>
        <v>0.19355929842929201</v>
      </c>
      <c r="R384" s="13">
        <f t="shared" si="567"/>
        <v>6.4323302751923316E-3</v>
      </c>
      <c r="S384" s="13">
        <f t="shared" si="568"/>
        <v>8.8404465973023535E-3</v>
      </c>
      <c r="T384" s="13">
        <f t="shared" si="569"/>
        <v>5.8500438309049704E-2</v>
      </c>
      <c r="U384" s="13">
        <f t="shared" si="570"/>
        <v>1.066439611924172E-2</v>
      </c>
      <c r="V384" s="13">
        <f t="shared" si="571"/>
        <v>4.9220351273356674E-4</v>
      </c>
      <c r="W384" s="13">
        <f t="shared" si="572"/>
        <v>0.10696968504936684</v>
      </c>
      <c r="X384" s="13">
        <f t="shared" si="573"/>
        <v>3.2330006938183602E-2</v>
      </c>
      <c r="Y384" s="13">
        <f t="shared" si="574"/>
        <v>4.8856334770950452E-3</v>
      </c>
      <c r="Z384" s="13">
        <f t="shared" si="575"/>
        <v>6.480255981860146E-4</v>
      </c>
      <c r="AA384" s="13">
        <f t="shared" si="576"/>
        <v>1.074385390488611E-3</v>
      </c>
      <c r="AB384" s="13">
        <f t="shared" si="577"/>
        <v>8.9063145848447263E-4</v>
      </c>
      <c r="AC384" s="13">
        <f t="shared" si="578"/>
        <v>1.5414794501096655E-5</v>
      </c>
      <c r="AD384" s="13">
        <f t="shared" si="579"/>
        <v>4.4337240366706249E-2</v>
      </c>
      <c r="AE384" s="13">
        <f t="shared" si="580"/>
        <v>1.3400275863334532E-2</v>
      </c>
      <c r="AF384" s="13">
        <f t="shared" si="581"/>
        <v>2.0250177021426318E-3</v>
      </c>
      <c r="AG384" s="13">
        <f t="shared" si="582"/>
        <v>2.0401056096719321E-4</v>
      </c>
      <c r="AH384" s="13">
        <f t="shared" si="583"/>
        <v>4.8964040783623949E-5</v>
      </c>
      <c r="AI384" s="13">
        <f t="shared" si="584"/>
        <v>8.1179277831727829E-5</v>
      </c>
      <c r="AJ384" s="13">
        <f t="shared" si="585"/>
        <v>6.7295050038894196E-5</v>
      </c>
      <c r="AK384" s="13">
        <f t="shared" si="586"/>
        <v>3.7190309979716864E-5</v>
      </c>
      <c r="AL384" s="13">
        <f t="shared" si="587"/>
        <v>3.0896603813834274E-7</v>
      </c>
      <c r="AM384" s="13">
        <f t="shared" si="588"/>
        <v>1.4701667168060692E-2</v>
      </c>
      <c r="AN384" s="13">
        <f t="shared" si="589"/>
        <v>4.4433616994096368E-3</v>
      </c>
      <c r="AO384" s="13">
        <f t="shared" si="590"/>
        <v>6.7147021375484159E-4</v>
      </c>
      <c r="AP384" s="13">
        <f t="shared" si="591"/>
        <v>6.7647317273297449E-5</v>
      </c>
      <c r="AQ384" s="13">
        <f t="shared" si="592"/>
        <v>5.1113505564354254E-6</v>
      </c>
      <c r="AR384" s="13">
        <f t="shared" si="593"/>
        <v>2.959731586618217E-6</v>
      </c>
      <c r="AS384" s="13">
        <f t="shared" si="594"/>
        <v>4.9070474767225272E-6</v>
      </c>
      <c r="AT384" s="13">
        <f t="shared" si="595"/>
        <v>4.0677869317064801E-6</v>
      </c>
      <c r="AU384" s="13">
        <f t="shared" si="596"/>
        <v>2.2480443484947179E-6</v>
      </c>
      <c r="AV384" s="13">
        <f t="shared" si="597"/>
        <v>9.317787800181603E-7</v>
      </c>
      <c r="AW384" s="13">
        <f t="shared" si="598"/>
        <v>4.300522818990573E-9</v>
      </c>
      <c r="AX384" s="13">
        <f t="shared" si="599"/>
        <v>4.0624054732316499E-3</v>
      </c>
      <c r="AY384" s="13">
        <f t="shared" si="600"/>
        <v>1.2278020363870527E-3</v>
      </c>
      <c r="AZ384" s="13">
        <f t="shared" si="601"/>
        <v>1.8554251298762861E-4</v>
      </c>
      <c r="BA384" s="13">
        <f t="shared" si="602"/>
        <v>1.8692494449711579E-5</v>
      </c>
      <c r="BB384" s="13">
        <f t="shared" si="603"/>
        <v>1.4123825712215436E-6</v>
      </c>
      <c r="BC384" s="13">
        <f t="shared" si="604"/>
        <v>8.5374353127970403E-8</v>
      </c>
      <c r="BD384" s="13">
        <f t="shared" si="605"/>
        <v>1.4908919084001506E-7</v>
      </c>
      <c r="BE384" s="13">
        <f t="shared" si="606"/>
        <v>2.4718043386968409E-7</v>
      </c>
      <c r="BF384" s="13">
        <f t="shared" si="607"/>
        <v>2.0490475045091845E-7</v>
      </c>
      <c r="BG384" s="13">
        <f t="shared" si="608"/>
        <v>1.1323969862838083E-7</v>
      </c>
      <c r="BH384" s="13">
        <f t="shared" si="609"/>
        <v>4.6936061696571441E-8</v>
      </c>
      <c r="BI384" s="13">
        <f t="shared" si="610"/>
        <v>1.5563403394874334E-8</v>
      </c>
      <c r="BJ384" s="14">
        <f t="shared" si="611"/>
        <v>0.7150910075620901</v>
      </c>
      <c r="BK384" s="14">
        <f t="shared" si="612"/>
        <v>0.22198056165134147</v>
      </c>
      <c r="BL384" s="14">
        <f t="shared" si="613"/>
        <v>6.1877323293291833E-2</v>
      </c>
      <c r="BM384" s="14">
        <f t="shared" si="614"/>
        <v>0.31091384300867636</v>
      </c>
      <c r="BN384" s="14">
        <f t="shared" si="615"/>
        <v>0.68745527736036893</v>
      </c>
    </row>
    <row r="385" spans="1:66" x14ac:dyDescent="0.25">
      <c r="A385" t="s">
        <v>340</v>
      </c>
      <c r="B385" t="s">
        <v>341</v>
      </c>
      <c r="C385" t="s">
        <v>394</v>
      </c>
      <c r="D385" s="11">
        <v>44413</v>
      </c>
      <c r="E385" s="10">
        <f>VLOOKUP(A385,home!$A$2:$E$405,3,FALSE)</f>
        <v>1.3524</v>
      </c>
      <c r="F385" s="10">
        <f>VLOOKUP(B385,home!$B$2:$E$405,3,FALSE)</f>
        <v>0.69830000000000003</v>
      </c>
      <c r="G385" s="10">
        <f>VLOOKUP(C385,away!$B$2:$E$405,4,FALSE)</f>
        <v>1.0269999999999999</v>
      </c>
      <c r="H385" s="10">
        <f>VLOOKUP(A385,away!$A$2:$E$405,3,FALSE)</f>
        <v>1.1317999999999999</v>
      </c>
      <c r="I385" s="10">
        <f>VLOOKUP(C385,away!$B$2:$E$405,3,FALSE)</f>
        <v>0.88349999999999995</v>
      </c>
      <c r="J385" s="10">
        <f>VLOOKUP(B385,home!$B$2:$E$405,4,FALSE)</f>
        <v>1.129</v>
      </c>
      <c r="K385" s="12">
        <f t="shared" si="560"/>
        <v>0.96987920484000001</v>
      </c>
      <c r="L385" s="12">
        <f t="shared" si="561"/>
        <v>1.1289382437</v>
      </c>
      <c r="M385" s="13">
        <f t="shared" si="562"/>
        <v>0.12260132493800646</v>
      </c>
      <c r="N385" s="13">
        <f t="shared" si="563"/>
        <v>0.11890847554320418</v>
      </c>
      <c r="O385" s="13">
        <f t="shared" si="564"/>
        <v>0.138409324450806</v>
      </c>
      <c r="P385" s="13">
        <f t="shared" si="565"/>
        <v>0.1342403255407893</v>
      </c>
      <c r="Q385" s="13">
        <f t="shared" si="566"/>
        <v>5.7663428854289711E-2</v>
      </c>
      <c r="R385" s="13">
        <f t="shared" si="567"/>
        <v>7.8127789828598207E-2</v>
      </c>
      <c r="S385" s="13">
        <f t="shared" si="568"/>
        <v>3.6746064959757088E-2</v>
      </c>
      <c r="T385" s="13">
        <f t="shared" si="569"/>
        <v>6.5098450096481728E-2</v>
      </c>
      <c r="U385" s="13">
        <f t="shared" si="570"/>
        <v>7.5774518674867467E-2</v>
      </c>
      <c r="V385" s="13">
        <f t="shared" si="571"/>
        <v>4.4705006473761489E-3</v>
      </c>
      <c r="W385" s="13">
        <f t="shared" si="572"/>
        <v>1.8642186841848811E-2</v>
      </c>
      <c r="X385" s="13">
        <f t="shared" si="573"/>
        <v>2.1045877671964041E-2</v>
      </c>
      <c r="Y385" s="13">
        <f t="shared" si="574"/>
        <v>1.1879748088056065E-2</v>
      </c>
      <c r="Z385" s="13">
        <f t="shared" si="575"/>
        <v>2.9400483277753454E-2</v>
      </c>
      <c r="AA385" s="13">
        <f t="shared" si="576"/>
        <v>2.851491734333924E-2</v>
      </c>
      <c r="AB385" s="13">
        <f t="shared" si="577"/>
        <v>1.382801267951809E-2</v>
      </c>
      <c r="AC385" s="13">
        <f t="shared" si="578"/>
        <v>3.0593137071394609E-4</v>
      </c>
      <c r="AD385" s="13">
        <f t="shared" si="579"/>
        <v>4.5201673376627574E-3</v>
      </c>
      <c r="AE385" s="13">
        <f t="shared" si="580"/>
        <v>5.1029897754110978E-3</v>
      </c>
      <c r="AF385" s="13">
        <f t="shared" si="581"/>
        <v>2.8804801573358309E-3</v>
      </c>
      <c r="AG385" s="13">
        <f t="shared" si="582"/>
        <v>1.0839614032784708E-3</v>
      </c>
      <c r="AH385" s="13">
        <f t="shared" si="583"/>
        <v>8.2978324888795512E-3</v>
      </c>
      <c r="AI385" s="13">
        <f t="shared" si="584"/>
        <v>8.0478951762100182E-3</v>
      </c>
      <c r="AJ385" s="13">
        <f t="shared" si="585"/>
        <v>3.9027430870691216E-3</v>
      </c>
      <c r="AK385" s="13">
        <f t="shared" si="586"/>
        <v>1.2617297873271356E-3</v>
      </c>
      <c r="AL385" s="13">
        <f t="shared" si="587"/>
        <v>1.3398983026829867E-5</v>
      </c>
      <c r="AM385" s="13">
        <f t="shared" si="588"/>
        <v>8.768032606392193E-4</v>
      </c>
      <c r="AN385" s="13">
        <f t="shared" si="589"/>
        <v>9.898567331364733E-4</v>
      </c>
      <c r="AO385" s="13">
        <f t="shared" si="590"/>
        <v>5.5874356091085498E-4</v>
      </c>
      <c r="AP385" s="13">
        <f t="shared" si="591"/>
        <v>2.1026232477779481E-4</v>
      </c>
      <c r="AQ385" s="13">
        <f t="shared" si="592"/>
        <v>5.9343294912730674E-5</v>
      </c>
      <c r="AR385" s="13">
        <f t="shared" si="593"/>
        <v>1.8735480873024967E-3</v>
      </c>
      <c r="AS385" s="13">
        <f t="shared" si="594"/>
        <v>1.8171153291424485E-3</v>
      </c>
      <c r="AT385" s="13">
        <f t="shared" si="595"/>
        <v>8.8119118526562622E-4</v>
      </c>
      <c r="AU385" s="13">
        <f t="shared" si="596"/>
        <v>2.8488300202581429E-4</v>
      </c>
      <c r="AV385" s="13">
        <f t="shared" si="597"/>
        <v>6.9075524869307195E-5</v>
      </c>
      <c r="AW385" s="13">
        <f t="shared" si="598"/>
        <v>4.0752773365818434E-7</v>
      </c>
      <c r="AX385" s="13">
        <f t="shared" si="599"/>
        <v>1.4173220820498083E-4</v>
      </c>
      <c r="AY385" s="13">
        <f t="shared" si="600"/>
        <v>1.6000691020665375E-4</v>
      </c>
      <c r="AZ385" s="13">
        <f t="shared" si="601"/>
        <v>9.0318960094281663E-5</v>
      </c>
      <c r="BA385" s="13">
        <f t="shared" si="602"/>
        <v>3.3988176060549569E-5</v>
      </c>
      <c r="BB385" s="13">
        <f t="shared" si="603"/>
        <v>9.5926379470908044E-6</v>
      </c>
      <c r="BC385" s="13">
        <f t="shared" si="604"/>
        <v>2.1658991672877336E-6</v>
      </c>
      <c r="BD385" s="13">
        <f t="shared" si="605"/>
        <v>3.5252001452779573E-4</v>
      </c>
      <c r="BE385" s="13">
        <f t="shared" si="606"/>
        <v>3.4190183138040379E-4</v>
      </c>
      <c r="BF385" s="13">
        <f t="shared" si="607"/>
        <v>1.6580173817628286E-4</v>
      </c>
      <c r="BG385" s="13">
        <f t="shared" si="608"/>
        <v>5.3602552661167704E-5</v>
      </c>
      <c r="BH385" s="13">
        <f t="shared" si="609"/>
        <v>1.2997000288101887E-5</v>
      </c>
      <c r="BI385" s="13">
        <f t="shared" si="610"/>
        <v>2.5211040609459027E-6</v>
      </c>
      <c r="BJ385" s="14">
        <f t="shared" si="611"/>
        <v>0.30995857973559054</v>
      </c>
      <c r="BK385" s="14">
        <f t="shared" si="612"/>
        <v>0.29853755334987642</v>
      </c>
      <c r="BL385" s="14">
        <f t="shared" si="613"/>
        <v>0.36201992088631524</v>
      </c>
      <c r="BM385" s="14">
        <f t="shared" si="614"/>
        <v>0.34980626871136877</v>
      </c>
      <c r="BN385" s="14">
        <f t="shared" si="615"/>
        <v>0.64995066915569388</v>
      </c>
    </row>
    <row r="386" spans="1:66" x14ac:dyDescent="0.25">
      <c r="A386" t="s">
        <v>340</v>
      </c>
      <c r="B386" t="s">
        <v>354</v>
      </c>
      <c r="C386" t="s">
        <v>353</v>
      </c>
      <c r="D386" s="11">
        <v>44413</v>
      </c>
      <c r="E386" s="10">
        <f>VLOOKUP(A386,home!$A$2:$E$405,3,FALSE)</f>
        <v>1.3524</v>
      </c>
      <c r="F386" s="10">
        <f>VLOOKUP(B386,home!$B$2:$E$405,3,FALSE)</f>
        <v>1.7664</v>
      </c>
      <c r="G386" s="10">
        <f>VLOOKUP(C386,away!$B$2:$E$405,4,FALSE)</f>
        <v>0.53400000000000003</v>
      </c>
      <c r="H386" s="10">
        <f>VLOOKUP(A386,away!$A$2:$E$405,3,FALSE)</f>
        <v>1.1317999999999999</v>
      </c>
      <c r="I386" s="10">
        <f>VLOOKUP(C386,away!$B$2:$E$405,3,FALSE)</f>
        <v>1.1780999999999999</v>
      </c>
      <c r="J386" s="10">
        <f>VLOOKUP(B386,home!$B$2:$E$405,4,FALSE)</f>
        <v>0.88349999999999995</v>
      </c>
      <c r="K386" s="12">
        <f t="shared" si="560"/>
        <v>1.2756615782400003</v>
      </c>
      <c r="L386" s="12">
        <f t="shared" si="561"/>
        <v>1.1780355579299997</v>
      </c>
      <c r="M386" s="13">
        <f t="shared" si="562"/>
        <v>8.5975136398913285E-2</v>
      </c>
      <c r="N386" s="13">
        <f t="shared" si="563"/>
        <v>0.109675178188037</v>
      </c>
      <c r="O386" s="13">
        <f t="shared" si="564"/>
        <v>0.10128176777580164</v>
      </c>
      <c r="P386" s="13">
        <f t="shared" si="565"/>
        <v>0.12920125972781632</v>
      </c>
      <c r="Q386" s="13">
        <f t="shared" si="566"/>
        <v>6.9954205450552295E-2</v>
      </c>
      <c r="R386" s="13">
        <f t="shared" si="567"/>
        <v>5.9656761904951575E-2</v>
      </c>
      <c r="S386" s="13">
        <f t="shared" si="568"/>
        <v>4.8540096051146397E-2</v>
      </c>
      <c r="T386" s="13">
        <f t="shared" si="569"/>
        <v>8.2408541447491199E-2</v>
      </c>
      <c r="U386" s="13">
        <f t="shared" si="570"/>
        <v>7.6101839044358438E-2</v>
      </c>
      <c r="V386" s="13">
        <f t="shared" si="571"/>
        <v>8.1049809150231193E-3</v>
      </c>
      <c r="W386" s="13">
        <f t="shared" si="572"/>
        <v>2.9745964043192248E-2</v>
      </c>
      <c r="X386" s="13">
        <f t="shared" si="573"/>
        <v>3.5041803347787691E-2</v>
      </c>
      <c r="Y386" s="13">
        <f t="shared" si="574"/>
        <v>2.06402451788422E-2</v>
      </c>
      <c r="Z386" s="13">
        <f t="shared" si="575"/>
        <v>2.3425928931665591E-2</v>
      </c>
      <c r="AA386" s="13">
        <f t="shared" si="576"/>
        <v>2.9883557472706608E-2</v>
      </c>
      <c r="AB386" s="13">
        <f t="shared" si="577"/>
        <v>1.9060653044529339E-2</v>
      </c>
      <c r="AC386" s="13">
        <f t="shared" si="578"/>
        <v>7.6124751596216508E-4</v>
      </c>
      <c r="AD386" s="13">
        <f t="shared" si="579"/>
        <v>9.4864458594022365E-3</v>
      </c>
      <c r="AE386" s="13">
        <f t="shared" si="580"/>
        <v>1.1175370540753649E-2</v>
      </c>
      <c r="AF386" s="13">
        <f t="shared" si="581"/>
        <v>6.582491935025604E-3</v>
      </c>
      <c r="AG386" s="13">
        <f t="shared" si="582"/>
        <v>2.5848031864158698E-3</v>
      </c>
      <c r="AH386" s="13">
        <f t="shared" si="583"/>
        <v>6.8991443147607993E-3</v>
      </c>
      <c r="AI386" s="13">
        <f t="shared" si="584"/>
        <v>8.8009733250732844E-3</v>
      </c>
      <c r="AJ386" s="13">
        <f t="shared" si="585"/>
        <v>5.6135317609555665E-3</v>
      </c>
      <c r="AK386" s="13">
        <f t="shared" si="586"/>
        <v>2.3869889285603146E-3</v>
      </c>
      <c r="AL386" s="13">
        <f t="shared" si="587"/>
        <v>4.5759340268159596E-5</v>
      </c>
      <c r="AM386" s="13">
        <f t="shared" si="588"/>
        <v>2.4202988993786718E-3</v>
      </c>
      <c r="AN386" s="13">
        <f t="shared" si="589"/>
        <v>2.8511981642869179E-3</v>
      </c>
      <c r="AO386" s="13">
        <f t="shared" si="590"/>
        <v>1.6794064101173652E-3</v>
      </c>
      <c r="AP386" s="13">
        <f t="shared" si="591"/>
        <v>6.5946682244460931E-4</v>
      </c>
      <c r="AQ386" s="13">
        <f t="shared" si="592"/>
        <v>1.9421884152871484E-4</v>
      </c>
      <c r="AR386" s="13">
        <f t="shared" si="593"/>
        <v>1.6254874644157659E-3</v>
      </c>
      <c r="AS386" s="13">
        <f t="shared" si="594"/>
        <v>2.0735719042659518E-3</v>
      </c>
      <c r="AT386" s="13">
        <f t="shared" si="595"/>
        <v>1.3225880039950139E-3</v>
      </c>
      <c r="AU386" s="13">
        <f t="shared" si="596"/>
        <v>5.623915668458569E-4</v>
      </c>
      <c r="AV386" s="13">
        <f t="shared" si="597"/>
        <v>1.7935532843786322E-4</v>
      </c>
      <c r="AW386" s="13">
        <f t="shared" si="598"/>
        <v>1.9101660777859259E-6</v>
      </c>
      <c r="AX386" s="13">
        <f t="shared" si="599"/>
        <v>5.1458038563232159E-4</v>
      </c>
      <c r="AY386" s="13">
        <f t="shared" si="600"/>
        <v>6.0619399168820637E-4</v>
      </c>
      <c r="AZ386" s="13">
        <f t="shared" si="601"/>
        <v>3.570590386061149E-4</v>
      </c>
      <c r="BA386" s="13">
        <f t="shared" si="602"/>
        <v>1.4020941458610129E-4</v>
      </c>
      <c r="BB386" s="13">
        <f t="shared" si="603"/>
        <v>4.1292918984744114E-5</v>
      </c>
      <c r="BC386" s="13">
        <f t="shared" si="604"/>
        <v>9.7289053709502693E-6</v>
      </c>
      <c r="BD386" s="13">
        <f t="shared" si="605"/>
        <v>3.1914700534187412E-4</v>
      </c>
      <c r="BE386" s="13">
        <f t="shared" si="606"/>
        <v>4.071235725249849E-4</v>
      </c>
      <c r="BF386" s="13">
        <f t="shared" si="607"/>
        <v>2.596759495329648E-4</v>
      </c>
      <c r="BG386" s="13">
        <f t="shared" si="608"/>
        <v>1.1041954387073083E-4</v>
      </c>
      <c r="BH386" s="13">
        <f t="shared" si="609"/>
        <v>3.5214492400669377E-5</v>
      </c>
      <c r="BI386" s="13">
        <f t="shared" si="610"/>
        <v>8.9843549905516695E-6</v>
      </c>
      <c r="BJ386" s="14">
        <f t="shared" si="611"/>
        <v>0.38676870297012461</v>
      </c>
      <c r="BK386" s="14">
        <f t="shared" si="612"/>
        <v>0.27323467394081769</v>
      </c>
      <c r="BL386" s="14">
        <f t="shared" si="613"/>
        <v>0.31658917675831988</v>
      </c>
      <c r="BM386" s="14">
        <f t="shared" si="614"/>
        <v>0.44366988932924523</v>
      </c>
      <c r="BN386" s="14">
        <f t="shared" si="615"/>
        <v>0.55574430944607212</v>
      </c>
    </row>
    <row r="387" spans="1:66" x14ac:dyDescent="0.25">
      <c r="A387" t="s">
        <v>340</v>
      </c>
      <c r="B387" t="s">
        <v>361</v>
      </c>
      <c r="C387" t="s">
        <v>390</v>
      </c>
      <c r="D387" s="11">
        <v>44413</v>
      </c>
      <c r="E387" s="10">
        <f>VLOOKUP(A387,home!$A$2:$E$405,3,FALSE)</f>
        <v>1.3524</v>
      </c>
      <c r="F387" s="10">
        <f>VLOOKUP(B387,home!$B$2:$E$405,3,FALSE)</f>
        <v>0.6573</v>
      </c>
      <c r="G387" s="10">
        <f>VLOOKUP(C387,away!$B$2:$E$405,4,FALSE)</f>
        <v>1.2735000000000001</v>
      </c>
      <c r="H387" s="10">
        <f>VLOOKUP(A387,away!$A$2:$E$405,3,FALSE)</f>
        <v>1.1317999999999999</v>
      </c>
      <c r="I387" s="10">
        <f>VLOOKUP(C387,away!$B$2:$E$405,3,FALSE)</f>
        <v>0.83450000000000002</v>
      </c>
      <c r="J387" s="10">
        <f>VLOOKUP(B387,home!$B$2:$E$405,4,FALSE)</f>
        <v>1.3252999999999999</v>
      </c>
      <c r="K387" s="12">
        <f t="shared" si="560"/>
        <v>1.1320555642200001</v>
      </c>
      <c r="L387" s="12">
        <f t="shared" si="561"/>
        <v>1.2517287536299999</v>
      </c>
      <c r="M387" s="13">
        <f t="shared" si="562"/>
        <v>9.2200998583923707E-2</v>
      </c>
      <c r="N387" s="13">
        <f t="shared" si="563"/>
        <v>0.10437665347357118</v>
      </c>
      <c r="O387" s="13">
        <f t="shared" si="564"/>
        <v>0.1154106410408962</v>
      </c>
      <c r="P387" s="13">
        <f t="shared" si="565"/>
        <v>0.13065125836054364</v>
      </c>
      <c r="Q387" s="13">
        <f t="shared" si="566"/>
        <v>5.9080085669709542E-2</v>
      </c>
      <c r="R387" s="13">
        <f t="shared" si="567"/>
        <v>7.2231408932880187E-2</v>
      </c>
      <c r="S387" s="13">
        <f t="shared" si="568"/>
        <v>4.6284073853213779E-2</v>
      </c>
      <c r="T387" s="13">
        <f t="shared" si="569"/>
        <v>7.3952241999699131E-2</v>
      </c>
      <c r="U387" s="13">
        <f t="shared" si="570"/>
        <v>8.1769968393917231E-2</v>
      </c>
      <c r="V387" s="13">
        <f t="shared" si="571"/>
        <v>7.2873065775969611E-3</v>
      </c>
      <c r="W387" s="13">
        <f t="shared" si="572"/>
        <v>2.2293979905662984E-2</v>
      </c>
      <c r="X387" s="13">
        <f t="shared" si="573"/>
        <v>2.7906015680767789E-2</v>
      </c>
      <c r="Y387" s="13">
        <f t="shared" si="574"/>
        <v>1.7465381113433355E-2</v>
      </c>
      <c r="Z387" s="13">
        <f t="shared" si="575"/>
        <v>3.0138043825497667E-2</v>
      </c>
      <c r="AA387" s="13">
        <f t="shared" si="576"/>
        <v>3.411794020736085E-2</v>
      </c>
      <c r="AB387" s="13">
        <f t="shared" si="577"/>
        <v>1.9311702025734061E-2</v>
      </c>
      <c r="AC387" s="13">
        <f t="shared" si="578"/>
        <v>6.4539415858080971E-4</v>
      </c>
      <c r="AD387" s="13">
        <f t="shared" si="579"/>
        <v>6.3095060002036681E-3</v>
      </c>
      <c r="AE387" s="13">
        <f t="shared" si="580"/>
        <v>7.8977900816559424E-3</v>
      </c>
      <c r="AF387" s="13">
        <f t="shared" si="581"/>
        <v>4.9429454676712852E-3</v>
      </c>
      <c r="AG387" s="13">
        <f t="shared" si="582"/>
        <v>2.0624089898364129E-3</v>
      </c>
      <c r="AH387" s="13">
        <f t="shared" si="583"/>
        <v>9.4311640086341218E-3</v>
      </c>
      <c r="AI387" s="13">
        <f t="shared" si="584"/>
        <v>1.0676601693045658E-2</v>
      </c>
      <c r="AJ387" s="13">
        <f t="shared" si="585"/>
        <v>6.0432531767865066E-3</v>
      </c>
      <c r="AK387" s="13">
        <f t="shared" si="586"/>
        <v>2.280432794923785E-3</v>
      </c>
      <c r="AL387" s="13">
        <f t="shared" si="587"/>
        <v>3.6581625037553271E-5</v>
      </c>
      <c r="AM387" s="13">
        <f t="shared" si="588"/>
        <v>1.4285422750020061E-3</v>
      </c>
      <c r="AN387" s="13">
        <f t="shared" si="589"/>
        <v>1.7881474413960255E-3</v>
      </c>
      <c r="AO387" s="13">
        <f t="shared" si="590"/>
        <v>1.1191377840626606E-3</v>
      </c>
      <c r="AP387" s="13">
        <f t="shared" si="591"/>
        <v>4.6695231452833157E-4</v>
      </c>
      <c r="AQ387" s="13">
        <f t="shared" si="592"/>
        <v>1.4612440966729797E-4</v>
      </c>
      <c r="AR387" s="13">
        <f t="shared" si="593"/>
        <v>2.3610518339615403E-3</v>
      </c>
      <c r="AS387" s="13">
        <f t="shared" si="594"/>
        <v>2.6728418660479972E-3</v>
      </c>
      <c r="AT387" s="13">
        <f t="shared" si="595"/>
        <v>1.512902753369902E-3</v>
      </c>
      <c r="AU387" s="13">
        <f t="shared" si="596"/>
        <v>5.7089666002538514E-4</v>
      </c>
      <c r="AV387" s="13">
        <f t="shared" si="597"/>
        <v>1.6157168514408787E-4</v>
      </c>
      <c r="AW387" s="13">
        <f t="shared" si="598"/>
        <v>1.4399203363169257E-6</v>
      </c>
      <c r="AX387" s="13">
        <f t="shared" si="599"/>
        <v>2.6953153852325354E-4</v>
      </c>
      <c r="AY387" s="13">
        <f t="shared" si="600"/>
        <v>3.3738037677968842E-4</v>
      </c>
      <c r="AZ387" s="13">
        <f t="shared" si="601"/>
        <v>2.1115435926282963E-4</v>
      </c>
      <c r="BA387" s="13">
        <f t="shared" si="602"/>
        <v>8.8102660981201038E-5</v>
      </c>
      <c r="BB387" s="13">
        <f t="shared" si="603"/>
        <v>2.7570158505371286E-5</v>
      </c>
      <c r="BC387" s="13">
        <f t="shared" si="604"/>
        <v>6.902072028661986E-6</v>
      </c>
      <c r="BD387" s="13">
        <f t="shared" si="605"/>
        <v>4.9256607823008403E-4</v>
      </c>
      <c r="BE387" s="13">
        <f t="shared" si="606"/>
        <v>5.5761216960639054E-4</v>
      </c>
      <c r="BF387" s="13">
        <f t="shared" si="607"/>
        <v>3.1562397963985042E-4</v>
      </c>
      <c r="BG387" s="13">
        <f t="shared" si="608"/>
        <v>1.1910129411751753E-4</v>
      </c>
      <c r="BH387" s="13">
        <f t="shared" si="609"/>
        <v>3.3707320677884645E-5</v>
      </c>
      <c r="BI387" s="13">
        <f t="shared" si="610"/>
        <v>7.631711985669427E-6</v>
      </c>
      <c r="BJ387" s="14">
        <f t="shared" si="611"/>
        <v>0.33217655377294858</v>
      </c>
      <c r="BK387" s="14">
        <f t="shared" si="612"/>
        <v>0.27744299353567614</v>
      </c>
      <c r="BL387" s="14">
        <f t="shared" si="613"/>
        <v>0.36007861962698484</v>
      </c>
      <c r="BM387" s="14">
        <f t="shared" si="614"/>
        <v>0.42554922424313946</v>
      </c>
      <c r="BN387" s="14">
        <f t="shared" si="615"/>
        <v>0.57395104606152447</v>
      </c>
    </row>
    <row r="388" spans="1:66" x14ac:dyDescent="0.25">
      <c r="A388" t="s">
        <v>340</v>
      </c>
      <c r="B388" t="s">
        <v>352</v>
      </c>
      <c r="C388" t="s">
        <v>405</v>
      </c>
      <c r="D388" s="11">
        <v>44413</v>
      </c>
      <c r="E388" s="10">
        <f>VLOOKUP(A388,home!$A$2:$E$405,3,FALSE)</f>
        <v>1.3524</v>
      </c>
      <c r="F388" s="10">
        <f>VLOOKUP(B388,home!$B$2:$E$405,3,FALSE)</f>
        <v>1.1913</v>
      </c>
      <c r="G388" s="10">
        <f>VLOOKUP(C388,away!$B$2:$E$405,4,FALSE)</f>
        <v>0.94479999999999997</v>
      </c>
      <c r="H388" s="10">
        <f>VLOOKUP(A388,away!$A$2:$E$405,3,FALSE)</f>
        <v>1.1317999999999999</v>
      </c>
      <c r="I388" s="10">
        <f>VLOOKUP(C388,away!$B$2:$E$405,3,FALSE)</f>
        <v>0.73629999999999995</v>
      </c>
      <c r="J388" s="10">
        <f>VLOOKUP(B388,home!$B$2:$E$405,4,FALSE)</f>
        <v>0.88349999999999995</v>
      </c>
      <c r="K388" s="12">
        <f t="shared" si="560"/>
        <v>1.522180620576</v>
      </c>
      <c r="L388" s="12">
        <f t="shared" si="561"/>
        <v>0.73625972438999987</v>
      </c>
      <c r="M388" s="13">
        <f t="shared" si="562"/>
        <v>0.10451336249714155</v>
      </c>
      <c r="N388" s="13">
        <f t="shared" si="563"/>
        <v>0.15908821498438336</v>
      </c>
      <c r="O388" s="13">
        <f t="shared" si="564"/>
        <v>7.6948979467217585E-2</v>
      </c>
      <c r="P388" s="13">
        <f t="shared" si="565"/>
        <v>0.11713024531809914</v>
      </c>
      <c r="Q388" s="13">
        <f t="shared" si="566"/>
        <v>0.1210804989056284</v>
      </c>
      <c r="R388" s="13">
        <f t="shared" si="567"/>
        <v>2.8327217207312683E-2</v>
      </c>
      <c r="S388" s="13">
        <f t="shared" si="568"/>
        <v>3.2817560454657925E-2</v>
      </c>
      <c r="T388" s="13">
        <f t="shared" si="569"/>
        <v>8.9146694753261646E-2</v>
      </c>
      <c r="U388" s="13">
        <f t="shared" si="570"/>
        <v>4.3119141067818355E-2</v>
      </c>
      <c r="V388" s="13">
        <f t="shared" si="571"/>
        <v>4.0865895198603213E-3</v>
      </c>
      <c r="W388" s="13">
        <f t="shared" si="572"/>
        <v>6.1435462987940372E-2</v>
      </c>
      <c r="X388" s="13">
        <f t="shared" si="573"/>
        <v>4.5232457047273016E-2</v>
      </c>
      <c r="Y388" s="13">
        <f t="shared" si="574"/>
        <v>1.6651418179553866E-2</v>
      </c>
      <c r="Z388" s="13">
        <f t="shared" si="575"/>
        <v>6.9520630445972335E-3</v>
      </c>
      <c r="AA388" s="13">
        <f t="shared" si="576"/>
        <v>1.0582295639508492E-2</v>
      </c>
      <c r="AB388" s="13">
        <f t="shared" si="577"/>
        <v>8.0540826718328695E-3</v>
      </c>
      <c r="AC388" s="13">
        <f t="shared" si="578"/>
        <v>2.8624523550080968E-4</v>
      </c>
      <c r="AD388" s="13">
        <f t="shared" si="579"/>
        <v>2.3378967794089243E-2</v>
      </c>
      <c r="AE388" s="13">
        <f t="shared" si="580"/>
        <v>1.7212992384598828E-2</v>
      </c>
      <c r="AF388" s="13">
        <f t="shared" si="581"/>
        <v>6.336616514505948E-3</v>
      </c>
      <c r="AG388" s="13">
        <f t="shared" si="582"/>
        <v>1.5551318428450906E-3</v>
      </c>
      <c r="AH388" s="13">
        <f t="shared" si="583"/>
        <v>1.2796310052892654E-3</v>
      </c>
      <c r="AI388" s="13">
        <f t="shared" si="584"/>
        <v>1.9478295177395046E-3</v>
      </c>
      <c r="AJ388" s="13">
        <f t="shared" si="585"/>
        <v>1.4824741720444853E-3</v>
      </c>
      <c r="AK388" s="13">
        <f t="shared" si="586"/>
        <v>7.5219781839685541E-4</v>
      </c>
      <c r="AL388" s="13">
        <f t="shared" si="587"/>
        <v>1.2832033666992164E-5</v>
      </c>
      <c r="AM388" s="13">
        <f t="shared" si="588"/>
        <v>7.1174023410466155E-3</v>
      </c>
      <c r="AN388" s="13">
        <f t="shared" si="589"/>
        <v>5.2402566859917213E-3</v>
      </c>
      <c r="AO388" s="13">
        <f t="shared" si="590"/>
        <v>1.9290949716805588E-3</v>
      </c>
      <c r="AP388" s="13">
        <f t="shared" si="591"/>
        <v>4.7343831072388766E-4</v>
      </c>
      <c r="AQ388" s="13">
        <f t="shared" si="592"/>
        <v>8.7143390042309149E-5</v>
      </c>
      <c r="AR388" s="13">
        <f t="shared" si="593"/>
        <v>1.884281542550347E-4</v>
      </c>
      <c r="AS388" s="13">
        <f t="shared" si="594"/>
        <v>2.8682168477791892E-4</v>
      </c>
      <c r="AT388" s="13">
        <f t="shared" si="595"/>
        <v>2.182972050649533E-4</v>
      </c>
      <c r="AU388" s="13">
        <f t="shared" si="596"/>
        <v>1.1076259169192563E-4</v>
      </c>
      <c r="AV388" s="13">
        <f t="shared" si="597"/>
        <v>4.2150167639555369E-5</v>
      </c>
      <c r="AW388" s="13">
        <f t="shared" si="598"/>
        <v>3.9947556716226037E-7</v>
      </c>
      <c r="AX388" s="13">
        <f t="shared" si="599"/>
        <v>1.8056619853972361E-3</v>
      </c>
      <c r="AY388" s="13">
        <f t="shared" si="600"/>
        <v>1.3294361957100691E-3</v>
      </c>
      <c r="AZ388" s="13">
        <f t="shared" si="601"/>
        <v>4.8940516352379254E-4</v>
      </c>
      <c r="BA388" s="13">
        <f t="shared" si="602"/>
        <v>1.2010977027035679E-4</v>
      </c>
      <c r="BB388" s="13">
        <f t="shared" si="603"/>
        <v>2.2107996588949769E-5</v>
      </c>
      <c r="BC388" s="13">
        <f t="shared" si="604"/>
        <v>3.255445495079044E-6</v>
      </c>
      <c r="BD388" s="13">
        <f t="shared" si="605"/>
        <v>2.3122010153188023E-5</v>
      </c>
      <c r="BE388" s="13">
        <f t="shared" si="606"/>
        <v>3.5195875763944312E-5</v>
      </c>
      <c r="BF388" s="13">
        <f t="shared" si="607"/>
        <v>2.6787240006038284E-5</v>
      </c>
      <c r="BG388" s="13">
        <f t="shared" si="608"/>
        <v>1.3591672538636534E-5</v>
      </c>
      <c r="BH388" s="13">
        <f t="shared" si="609"/>
        <v>5.1722451348818848E-6</v>
      </c>
      <c r="BI388" s="13">
        <f t="shared" si="610"/>
        <v>1.5746182618371409E-6</v>
      </c>
      <c r="BJ388" s="14">
        <f t="shared" si="611"/>
        <v>0.55973576765055022</v>
      </c>
      <c r="BK388" s="14">
        <f t="shared" si="612"/>
        <v>0.26017627125463677</v>
      </c>
      <c r="BL388" s="14">
        <f t="shared" si="613"/>
        <v>0.17344575203244803</v>
      </c>
      <c r="BM388" s="14">
        <f t="shared" si="614"/>
        <v>0.3918922988823067</v>
      </c>
      <c r="BN388" s="14">
        <f t="shared" si="615"/>
        <v>0.60708851837978273</v>
      </c>
    </row>
    <row r="389" spans="1:66" x14ac:dyDescent="0.25">
      <c r="A389" t="s">
        <v>342</v>
      </c>
      <c r="B389" t="s">
        <v>409</v>
      </c>
      <c r="C389" t="s">
        <v>343</v>
      </c>
      <c r="D389" s="11">
        <v>44413</v>
      </c>
      <c r="E389" s="10">
        <f>VLOOKUP(A389,home!$A$2:$E$405,3,FALSE)</f>
        <v>1.1707000000000001</v>
      </c>
      <c r="F389" s="10">
        <f>VLOOKUP(B389,home!$B$2:$E$405,3,FALSE)</f>
        <v>1.079</v>
      </c>
      <c r="G389" s="10">
        <f>VLOOKUP(C389,away!$B$2:$E$405,4,FALSE)</f>
        <v>1.1689000000000001</v>
      </c>
      <c r="H389" s="10">
        <f>VLOOKUP(A389,away!$A$2:$E$405,3,FALSE)</f>
        <v>0.85340000000000005</v>
      </c>
      <c r="I389" s="10">
        <f>VLOOKUP(C389,away!$B$2:$E$405,3,FALSE)</f>
        <v>0.6784</v>
      </c>
      <c r="J389" s="10">
        <f>VLOOKUP(B389,home!$B$2:$E$405,4,FALSE)</f>
        <v>1.1101000000000001</v>
      </c>
      <c r="K389" s="12">
        <f t="shared" si="560"/>
        <v>1.4765372971699999</v>
      </c>
      <c r="L389" s="12">
        <f t="shared" si="561"/>
        <v>0.64268857625600007</v>
      </c>
      <c r="M389" s="13">
        <f t="shared" si="562"/>
        <v>0.12012458415988463</v>
      </c>
      <c r="N389" s="13">
        <f t="shared" si="563"/>
        <v>0.17736842881910625</v>
      </c>
      <c r="O389" s="13">
        <f t="shared" si="564"/>
        <v>7.7202697967060308E-2</v>
      </c>
      <c r="P389" s="13">
        <f t="shared" si="565"/>
        <v>0.11399266299051507</v>
      </c>
      <c r="Q389" s="13">
        <f t="shared" si="566"/>
        <v>0.13094555024592636</v>
      </c>
      <c r="R389" s="13">
        <f t="shared" si="567"/>
        <v>2.4808646019785986E-2</v>
      </c>
      <c r="S389" s="13">
        <f t="shared" si="568"/>
        <v>2.7043438498762725E-2</v>
      </c>
      <c r="T389" s="13">
        <f t="shared" si="569"/>
        <v>8.4157209254612925E-2</v>
      </c>
      <c r="U389" s="13">
        <f t="shared" si="570"/>
        <v>3.6630891140502074E-2</v>
      </c>
      <c r="V389" s="13">
        <f t="shared" si="571"/>
        <v>2.8514410845984382E-3</v>
      </c>
      <c r="W389" s="13">
        <f t="shared" si="572"/>
        <v>6.4448662945519514E-2</v>
      </c>
      <c r="X389" s="13">
        <f t="shared" si="573"/>
        <v>4.1420419430058752E-2</v>
      </c>
      <c r="Y389" s="13">
        <f t="shared" si="574"/>
        <v>1.3310215195715409E-2</v>
      </c>
      <c r="Z389" s="13">
        <f t="shared" si="575"/>
        <v>5.3147444630984465E-3</v>
      </c>
      <c r="AA389" s="13">
        <f t="shared" si="576"/>
        <v>7.8474184246926024E-3</v>
      </c>
      <c r="AB389" s="13">
        <f t="shared" si="577"/>
        <v>5.7935029952788392E-3</v>
      </c>
      <c r="AC389" s="13">
        <f t="shared" si="578"/>
        <v>1.6911783965122253E-4</v>
      </c>
      <c r="AD389" s="13">
        <f t="shared" si="579"/>
        <v>2.3790213647949421E-2</v>
      </c>
      <c r="AE389" s="13">
        <f t="shared" si="580"/>
        <v>1.5289698538226672E-2</v>
      </c>
      <c r="AF389" s="13">
        <f t="shared" si="581"/>
        <v>4.9132572924581721E-3</v>
      </c>
      <c r="AG389" s="13">
        <f t="shared" si="582"/>
        <v>1.0525647780231177E-3</v>
      </c>
      <c r="AH389" s="13">
        <f t="shared" si="583"/>
        <v>8.5393138803829989E-4</v>
      </c>
      <c r="AI389" s="13">
        <f t="shared" si="584"/>
        <v>1.2608615436626978E-3</v>
      </c>
      <c r="AJ389" s="13">
        <f t="shared" si="585"/>
        <v>9.3085454789265708E-4</v>
      </c>
      <c r="AK389" s="13">
        <f t="shared" si="586"/>
        <v>4.5814715273460865E-4</v>
      </c>
      <c r="AL389" s="13">
        <f t="shared" si="587"/>
        <v>6.4193996710570723E-6</v>
      </c>
      <c r="AM389" s="13">
        <f t="shared" si="588"/>
        <v>7.0254275517680122E-3</v>
      </c>
      <c r="AN389" s="13">
        <f t="shared" si="589"/>
        <v>4.5151620308354597E-3</v>
      </c>
      <c r="AO389" s="13">
        <f t="shared" si="590"/>
        <v>1.4509215285813954E-3</v>
      </c>
      <c r="AP389" s="13">
        <f t="shared" si="591"/>
        <v>3.1083023048771881E-4</v>
      </c>
      <c r="AQ389" s="13">
        <f t="shared" si="592"/>
        <v>4.9941759572369082E-5</v>
      </c>
      <c r="AR389" s="13">
        <f t="shared" si="593"/>
        <v>1.0976238959972902E-4</v>
      </c>
      <c r="AS389" s="13">
        <f t="shared" si="594"/>
        <v>1.620682620705044E-4</v>
      </c>
      <c r="AT389" s="13">
        <f t="shared" si="595"/>
        <v>1.1964991681731093E-4</v>
      </c>
      <c r="AU389" s="13">
        <f t="shared" si="596"/>
        <v>5.8889188261349196E-5</v>
      </c>
      <c r="AV389" s="13">
        <f t="shared" si="597"/>
        <v>2.1738020716986955E-5</v>
      </c>
      <c r="AW389" s="13">
        <f t="shared" si="598"/>
        <v>1.6921424360799462E-7</v>
      </c>
      <c r="AX389" s="13">
        <f t="shared" si="599"/>
        <v>1.7288843014585319E-3</v>
      </c>
      <c r="AY389" s="13">
        <f t="shared" si="600"/>
        <v>1.1111341902157329E-3</v>
      </c>
      <c r="AZ389" s="13">
        <f t="shared" si="601"/>
        <v>3.5705662536955645E-4</v>
      </c>
      <c r="BA389" s="13">
        <f t="shared" si="602"/>
        <v>7.6492071400510747E-5</v>
      </c>
      <c r="BB389" s="13">
        <f t="shared" si="603"/>
        <v>1.2290145115816637E-5</v>
      </c>
      <c r="BC389" s="13">
        <f t="shared" si="604"/>
        <v>1.5797471732927661E-6</v>
      </c>
      <c r="BD389" s="13">
        <f t="shared" si="605"/>
        <v>1.1757172316384363E-5</v>
      </c>
      <c r="BE389" s="13">
        <f t="shared" si="606"/>
        <v>1.7359903434396115E-5</v>
      </c>
      <c r="BF389" s="13">
        <f t="shared" si="607"/>
        <v>1.2816272448077723E-5</v>
      </c>
      <c r="BG389" s="13">
        <f t="shared" si="608"/>
        <v>6.3079014267596726E-6</v>
      </c>
      <c r="BH389" s="13">
        <f t="shared" si="609"/>
        <v>2.3284629308706281E-6</v>
      </c>
      <c r="BI389" s="13">
        <f t="shared" si="610"/>
        <v>6.8761247250165031E-7</v>
      </c>
      <c r="BJ389" s="14">
        <f t="shared" si="611"/>
        <v>0.57333594032957513</v>
      </c>
      <c r="BK389" s="14">
        <f t="shared" si="612"/>
        <v>0.26529879816329888</v>
      </c>
      <c r="BL389" s="14">
        <f t="shared" si="613"/>
        <v>0.15631031628214292</v>
      </c>
      <c r="BM389" s="14">
        <f t="shared" si="614"/>
        <v>0.35470626405986455</v>
      </c>
      <c r="BN389" s="14">
        <f t="shared" si="615"/>
        <v>0.64444257020227858</v>
      </c>
    </row>
    <row r="390" spans="1:66" x14ac:dyDescent="0.25">
      <c r="A390" t="s">
        <v>342</v>
      </c>
      <c r="B390" t="s">
        <v>436</v>
      </c>
      <c r="C390" t="s">
        <v>380</v>
      </c>
      <c r="D390" s="11">
        <v>44413</v>
      </c>
      <c r="E390" s="10">
        <f>VLOOKUP(A390,home!$A$2:$E$405,3,FALSE)</f>
        <v>1.1707000000000001</v>
      </c>
      <c r="F390" s="10">
        <f>VLOOKUP(B390,home!$B$2:$E$405,3,FALSE)</f>
        <v>0.76429999999999998</v>
      </c>
      <c r="G390" s="10">
        <f>VLOOKUP(C390,away!$B$2:$E$405,4,FALSE)</f>
        <v>0.62939999999999996</v>
      </c>
      <c r="H390" s="10">
        <f>VLOOKUP(A390,away!$A$2:$E$405,3,FALSE)</f>
        <v>0.85340000000000005</v>
      </c>
      <c r="I390" s="10">
        <f>VLOOKUP(C390,away!$B$2:$E$405,3,FALSE)</f>
        <v>1.6034999999999999</v>
      </c>
      <c r="J390" s="10">
        <f>VLOOKUP(B390,home!$B$2:$E$405,4,FALSE)</f>
        <v>0.74009999999999998</v>
      </c>
      <c r="K390" s="12">
        <f t="shared" si="560"/>
        <v>0.563165726694</v>
      </c>
      <c r="L390" s="12">
        <f t="shared" si="561"/>
        <v>1.01277274869</v>
      </c>
      <c r="M390" s="13">
        <f t="shared" si="562"/>
        <v>0.20681337231965577</v>
      </c>
      <c r="N390" s="13">
        <f t="shared" si="563"/>
        <v>0.11647020311243569</v>
      </c>
      <c r="O390" s="13">
        <f t="shared" si="564"/>
        <v>0.20945494755002614</v>
      </c>
      <c r="P390" s="13">
        <f t="shared" si="565"/>
        <v>0.11795784774666411</v>
      </c>
      <c r="Q390" s="13">
        <f t="shared" si="566"/>
        <v>3.2796013287006313E-2</v>
      </c>
      <c r="R390" s="13">
        <f t="shared" si="567"/>
        <v>0.10606513147847985</v>
      </c>
      <c r="S390" s="13">
        <f t="shared" si="568"/>
        <v>1.6819577101038815E-2</v>
      </c>
      <c r="T390" s="13">
        <f t="shared" si="569"/>
        <v>3.3214908522755153E-2</v>
      </c>
      <c r="U390" s="13">
        <f t="shared" si="570"/>
        <v>5.9732246845972739E-2</v>
      </c>
      <c r="V390" s="13">
        <f t="shared" si="571"/>
        <v>1.0659106122774173E-3</v>
      </c>
      <c r="W390" s="13">
        <f t="shared" si="572"/>
        <v>6.1565302184809975E-3</v>
      </c>
      <c r="X390" s="13">
        <f t="shared" si="573"/>
        <v>6.2351660317640466E-3</v>
      </c>
      <c r="Y390" s="13">
        <f t="shared" si="574"/>
        <v>3.1574031202640956E-3</v>
      </c>
      <c r="Z390" s="13">
        <f t="shared" si="575"/>
        <v>3.5806624915875433E-2</v>
      </c>
      <c r="AA390" s="13">
        <f t="shared" si="576"/>
        <v>2.0165063941208473E-2</v>
      </c>
      <c r="AB390" s="13">
        <f t="shared" si="577"/>
        <v>5.6781364441408225E-3</v>
      </c>
      <c r="AC390" s="13">
        <f t="shared" si="578"/>
        <v>3.799697533588332E-5</v>
      </c>
      <c r="AD390" s="13">
        <f t="shared" si="579"/>
        <v>8.6678670360110504E-4</v>
      </c>
      <c r="AE390" s="13">
        <f t="shared" si="580"/>
        <v>8.7785795233403553E-4</v>
      </c>
      <c r="AF390" s="13">
        <f t="shared" si="581"/>
        <v>4.4453530567235789E-4</v>
      </c>
      <c r="AG390" s="13">
        <f t="shared" si="582"/>
        <v>1.5007108113851447E-4</v>
      </c>
      <c r="AH390" s="13">
        <f t="shared" si="583"/>
        <v>9.0659934843407494E-3</v>
      </c>
      <c r="AI390" s="13">
        <f t="shared" si="584"/>
        <v>5.1056568088118258E-3</v>
      </c>
      <c r="AJ390" s="13">
        <f t="shared" si="585"/>
        <v>1.4376654634923405E-3</v>
      </c>
      <c r="AK390" s="13">
        <f t="shared" si="586"/>
        <v>2.6988130516351016E-4</v>
      </c>
      <c r="AL390" s="13">
        <f t="shared" si="587"/>
        <v>8.6687652374360544E-7</v>
      </c>
      <c r="AM390" s="13">
        <f t="shared" si="588"/>
        <v>9.762891276444265E-5</v>
      </c>
      <c r="AN390" s="13">
        <f t="shared" si="589"/>
        <v>9.8875902332060827E-5</v>
      </c>
      <c r="AO390" s="13">
        <f t="shared" si="590"/>
        <v>5.0069409692022587E-5</v>
      </c>
      <c r="AP390" s="13">
        <f t="shared" si="591"/>
        <v>1.6902977893025153E-5</v>
      </c>
      <c r="AQ390" s="13">
        <f t="shared" si="592"/>
        <v>4.2797188454413469E-6</v>
      </c>
      <c r="AR390" s="13">
        <f t="shared" si="593"/>
        <v>1.836358228148283E-3</v>
      </c>
      <c r="AS390" s="13">
        <f t="shared" si="594"/>
        <v>1.0341740160256338E-3</v>
      </c>
      <c r="AT390" s="13">
        <f t="shared" si="595"/>
        <v>2.9120568063156424E-4</v>
      </c>
      <c r="AU390" s="13">
        <f t="shared" si="596"/>
        <v>5.4665686250098589E-5</v>
      </c>
      <c r="AV390" s="13">
        <f t="shared" si="597"/>
        <v>7.6964602305657399E-6</v>
      </c>
      <c r="AW390" s="13">
        <f t="shared" si="598"/>
        <v>1.3734187260501865E-8</v>
      </c>
      <c r="AX390" s="13">
        <f t="shared" si="599"/>
        <v>9.1635429338887453E-6</v>
      </c>
      <c r="AY390" s="13">
        <f t="shared" si="600"/>
        <v>9.2805865648933323E-6</v>
      </c>
      <c r="AZ390" s="13">
        <f t="shared" si="601"/>
        <v>4.6995625823912503E-6</v>
      </c>
      <c r="BA390" s="13">
        <f t="shared" si="602"/>
        <v>1.5865296380696876E-6</v>
      </c>
      <c r="BB390" s="13">
        <f t="shared" si="603"/>
        <v>4.0169849560649703E-7</v>
      </c>
      <c r="BC390" s="13">
        <f t="shared" si="604"/>
        <v>8.1365857908006005E-8</v>
      </c>
      <c r="BD390" s="13">
        <f t="shared" si="605"/>
        <v>3.0996892838353903E-4</v>
      </c>
      <c r="BE390" s="13">
        <f t="shared" si="606"/>
        <v>1.7456387680567616E-4</v>
      </c>
      <c r="BF390" s="13">
        <f t="shared" si="607"/>
        <v>4.9154196267895251E-5</v>
      </c>
      <c r="BG390" s="13">
        <f t="shared" si="608"/>
        <v>9.2273195537562452E-6</v>
      </c>
      <c r="BH390" s="13">
        <f t="shared" si="609"/>
        <v>1.2991275304822223E-6</v>
      </c>
      <c r="BI390" s="13">
        <f t="shared" si="610"/>
        <v>1.4632481995444052E-7</v>
      </c>
      <c r="BJ390" s="14">
        <f t="shared" si="611"/>
        <v>0.2006624455430521</v>
      </c>
      <c r="BK390" s="14">
        <f t="shared" si="612"/>
        <v>0.34270485221806063</v>
      </c>
      <c r="BL390" s="14">
        <f t="shared" si="613"/>
        <v>0.4207431831662839</v>
      </c>
      <c r="BM390" s="14">
        <f t="shared" si="614"/>
        <v>0.2103503234966265</v>
      </c>
      <c r="BN390" s="14">
        <f t="shared" si="615"/>
        <v>0.78955751549426778</v>
      </c>
    </row>
    <row r="391" spans="1:66" x14ac:dyDescent="0.25">
      <c r="A391" t="s">
        <v>342</v>
      </c>
      <c r="B391" t="s">
        <v>346</v>
      </c>
      <c r="C391" t="s">
        <v>392</v>
      </c>
      <c r="D391" s="11">
        <v>44413</v>
      </c>
      <c r="E391" s="10">
        <f>VLOOKUP(A391,home!$A$2:$E$405,3,FALSE)</f>
        <v>1.1707000000000001</v>
      </c>
      <c r="F391" s="10">
        <f>VLOOKUP(B391,home!$B$2:$E$405,3,FALSE)</f>
        <v>0.76429999999999998</v>
      </c>
      <c r="G391" s="10">
        <f>VLOOKUP(C391,away!$B$2:$E$405,4,FALSE)</f>
        <v>1.3038000000000001</v>
      </c>
      <c r="H391" s="10">
        <f>VLOOKUP(A391,away!$A$2:$E$405,3,FALSE)</f>
        <v>0.85340000000000005</v>
      </c>
      <c r="I391" s="10">
        <f>VLOOKUP(C391,away!$B$2:$E$405,3,FALSE)</f>
        <v>0.6784</v>
      </c>
      <c r="J391" s="10">
        <f>VLOOKUP(B391,home!$B$2:$E$405,4,FALSE)</f>
        <v>1.2335</v>
      </c>
      <c r="K391" s="12">
        <f t="shared" si="560"/>
        <v>1.1665959238380001</v>
      </c>
      <c r="L391" s="12">
        <f t="shared" si="561"/>
        <v>0.71413058175999999</v>
      </c>
      <c r="M391" s="13">
        <f t="shared" si="562"/>
        <v>0.152479288450423</v>
      </c>
      <c r="N391" s="13">
        <f t="shared" si="563"/>
        <v>0.17788171637598216</v>
      </c>
      <c r="O391" s="13">
        <f t="shared" si="564"/>
        <v>0.10889012296745143</v>
      </c>
      <c r="P391" s="13">
        <f t="shared" si="565"/>
        <v>0.12703077360004747</v>
      </c>
      <c r="Q391" s="13">
        <f t="shared" si="566"/>
        <v>0.10375804262476401</v>
      </c>
      <c r="R391" s="13">
        <f t="shared" si="567"/>
        <v>3.888088343133201E-2</v>
      </c>
      <c r="S391" s="13">
        <f t="shared" si="568"/>
        <v>2.6457392353770759E-2</v>
      </c>
      <c r="T391" s="13">
        <f t="shared" si="569"/>
        <v>7.4096791341901599E-2</v>
      </c>
      <c r="U391" s="13">
        <f t="shared" si="570"/>
        <v>4.5358280126212368E-2</v>
      </c>
      <c r="V391" s="13">
        <f t="shared" si="571"/>
        <v>2.449077986113388E-3</v>
      </c>
      <c r="W391" s="13">
        <f t="shared" si="572"/>
        <v>4.0347903197153062E-2</v>
      </c>
      <c r="X391" s="13">
        <f t="shared" si="573"/>
        <v>2.8813671582979077E-2</v>
      </c>
      <c r="Y391" s="13">
        <f t="shared" si="574"/>
        <v>1.0288362025097213E-2</v>
      </c>
      <c r="Z391" s="13">
        <f t="shared" si="575"/>
        <v>9.2553426347199569E-3</v>
      </c>
      <c r="AA391" s="13">
        <f t="shared" si="576"/>
        <v>1.0797244991388361E-2</v>
      </c>
      <c r="AB391" s="13">
        <f t="shared" si="577"/>
        <v>6.2980109978169625E-3</v>
      </c>
      <c r="AC391" s="13">
        <f t="shared" si="578"/>
        <v>1.2752070885515025E-4</v>
      </c>
      <c r="AD391" s="13">
        <f t="shared" si="579"/>
        <v>1.1767424851302241E-2</v>
      </c>
      <c r="AE391" s="13">
        <f t="shared" si="580"/>
        <v>8.4034779548775498E-3</v>
      </c>
      <c r="AF391" s="13">
        <f t="shared" si="581"/>
        <v>3.00059030036202E-3</v>
      </c>
      <c r="AG391" s="13">
        <f t="shared" si="582"/>
        <v>7.142710989403141E-4</v>
      </c>
      <c r="AH391" s="13">
        <f t="shared" si="583"/>
        <v>1.6523808050301733E-3</v>
      </c>
      <c r="AI391" s="13">
        <f t="shared" si="584"/>
        <v>1.9276607117763539E-3</v>
      </c>
      <c r="AJ391" s="13">
        <f t="shared" si="585"/>
        <v>1.1244005644504762E-3</v>
      </c>
      <c r="AK391" s="13">
        <f t="shared" si="586"/>
        <v>4.3724037174969074E-4</v>
      </c>
      <c r="AL391" s="13">
        <f t="shared" si="587"/>
        <v>4.2495094148247147E-6</v>
      </c>
      <c r="AM391" s="13">
        <f t="shared" si="588"/>
        <v>2.745565973119834E-3</v>
      </c>
      <c r="AN391" s="13">
        <f t="shared" si="589"/>
        <v>1.9606926256445275E-3</v>
      </c>
      <c r="AO391" s="13">
        <f t="shared" si="590"/>
        <v>7.0009528270203406E-4</v>
      </c>
      <c r="AP391" s="13">
        <f t="shared" si="591"/>
        <v>1.6665315050781176E-4</v>
      </c>
      <c r="AQ391" s="13">
        <f t="shared" si="592"/>
        <v>2.9753027831070108E-5</v>
      </c>
      <c r="AR391" s="13">
        <f t="shared" si="593"/>
        <v>2.3600313311705103E-4</v>
      </c>
      <c r="AS391" s="13">
        <f t="shared" si="594"/>
        <v>2.7532029310734874E-4</v>
      </c>
      <c r="AT391" s="13">
        <f t="shared" si="595"/>
        <v>1.6059376584445824E-4</v>
      </c>
      <c r="AU391" s="13">
        <f t="shared" si="596"/>
        <v>6.2449344209313082E-5</v>
      </c>
      <c r="AV391" s="13">
        <f t="shared" si="597"/>
        <v>1.8213287600235212E-5</v>
      </c>
      <c r="AW391" s="13">
        <f t="shared" si="598"/>
        <v>9.8340945892061053E-8</v>
      </c>
      <c r="AX391" s="13">
        <f t="shared" si="599"/>
        <v>5.3382767881165235E-4</v>
      </c>
      <c r="AY391" s="13">
        <f t="shared" si="600"/>
        <v>3.8122267082935568E-4</v>
      </c>
      <c r="AZ391" s="13">
        <f t="shared" si="601"/>
        <v>1.3612138384973437E-4</v>
      </c>
      <c r="BA391" s="13">
        <f t="shared" si="602"/>
        <v>3.2402814346195687E-5</v>
      </c>
      <c r="BB391" s="13">
        <f t="shared" si="603"/>
        <v>5.7849601649274998E-6</v>
      </c>
      <c r="BC391" s="13">
        <f t="shared" si="604"/>
        <v>8.2624339360762045E-7</v>
      </c>
      <c r="BD391" s="13">
        <f t="shared" si="605"/>
        <v>2.8089509125010381E-5</v>
      </c>
      <c r="BE391" s="13">
        <f t="shared" si="606"/>
        <v>3.2769106847847428E-5</v>
      </c>
      <c r="BF391" s="13">
        <f t="shared" si="607"/>
        <v>1.9114153238255354E-5</v>
      </c>
      <c r="BG391" s="13">
        <f t="shared" si="608"/>
        <v>7.4328310851212022E-6</v>
      </c>
      <c r="BH391" s="13">
        <f t="shared" si="609"/>
        <v>2.1677776116196931E-6</v>
      </c>
      <c r="BI391" s="13">
        <f t="shared" si="610"/>
        <v>5.0578410510056148E-7</v>
      </c>
      <c r="BJ391" s="14">
        <f t="shared" si="611"/>
        <v>0.46576519716455989</v>
      </c>
      <c r="BK391" s="14">
        <f t="shared" si="612"/>
        <v>0.30892952527945389</v>
      </c>
      <c r="BL391" s="14">
        <f t="shared" si="613"/>
        <v>0.21620888395309917</v>
      </c>
      <c r="BM391" s="14">
        <f t="shared" si="614"/>
        <v>0.29085699725194941</v>
      </c>
      <c r="BN391" s="14">
        <f t="shared" si="615"/>
        <v>0.70892082745000018</v>
      </c>
    </row>
    <row r="392" spans="1:66" x14ac:dyDescent="0.25">
      <c r="A392" t="s">
        <v>342</v>
      </c>
      <c r="B392" t="s">
        <v>399</v>
      </c>
      <c r="C392" t="s">
        <v>400</v>
      </c>
      <c r="D392" s="11">
        <v>44413</v>
      </c>
      <c r="E392" s="10">
        <f>VLOOKUP(A392,home!$A$2:$E$405,3,FALSE)</f>
        <v>1.1707000000000001</v>
      </c>
      <c r="F392" s="10">
        <f>VLOOKUP(B392,home!$B$2:$E$405,3,FALSE)</f>
        <v>0.76429999999999998</v>
      </c>
      <c r="G392" s="10">
        <f>VLOOKUP(C392,away!$B$2:$E$405,4,FALSE)</f>
        <v>0.62939999999999996</v>
      </c>
      <c r="H392" s="10">
        <f>VLOOKUP(A392,away!$A$2:$E$405,3,FALSE)</f>
        <v>0.85340000000000005</v>
      </c>
      <c r="I392" s="10">
        <f>VLOOKUP(C392,away!$B$2:$E$405,3,FALSE)</f>
        <v>1.1101000000000001</v>
      </c>
      <c r="J392" s="10">
        <f>VLOOKUP(B392,home!$B$2:$E$405,4,FALSE)</f>
        <v>1.2950999999999999</v>
      </c>
      <c r="K392" s="12">
        <f t="shared" si="560"/>
        <v>0.563165726694</v>
      </c>
      <c r="L392" s="12">
        <f t="shared" si="561"/>
        <v>1.226925081234</v>
      </c>
      <c r="M392" s="13">
        <f t="shared" si="562"/>
        <v>0.16694500904833731</v>
      </c>
      <c r="N392" s="13">
        <f t="shared" si="563"/>
        <v>9.4017707338643272E-2</v>
      </c>
      <c r="O392" s="13">
        <f t="shared" si="564"/>
        <v>0.20482901878824214</v>
      </c>
      <c r="P392" s="13">
        <f t="shared" si="565"/>
        <v>0.11535268321389934</v>
      </c>
      <c r="Q392" s="13">
        <f t="shared" si="566"/>
        <v>2.6473775237735427E-2</v>
      </c>
      <c r="R392" s="13">
        <f t="shared" si="567"/>
        <v>0.12565493025792229</v>
      </c>
      <c r="S392" s="13">
        <f t="shared" si="568"/>
        <v>1.9926084643826527E-2</v>
      </c>
      <c r="T392" s="13">
        <f t="shared" si="569"/>
        <v>3.2481338834129202E-2</v>
      </c>
      <c r="U392" s="13">
        <f t="shared" si="570"/>
        <v>7.0764550111386673E-2</v>
      </c>
      <c r="V392" s="13">
        <f t="shared" si="571"/>
        <v>1.5297967095175167E-3</v>
      </c>
      <c r="W392" s="13">
        <f t="shared" si="572"/>
        <v>4.9697076233642988E-3</v>
      </c>
      <c r="X392" s="13">
        <f t="shared" si="573"/>
        <v>6.0974589295054718E-3</v>
      </c>
      <c r="Y392" s="13">
        <f t="shared" si="574"/>
        <v>3.7405626462022408E-3</v>
      </c>
      <c r="Z392" s="13">
        <f t="shared" si="575"/>
        <v>5.1389728504717964E-2</v>
      </c>
      <c r="AA392" s="13">
        <f t="shared" si="576"/>
        <v>2.8940933797966851E-2</v>
      </c>
      <c r="AB392" s="13">
        <f t="shared" si="577"/>
        <v>8.1492710067674733E-3</v>
      </c>
      <c r="AC392" s="13">
        <f t="shared" si="578"/>
        <v>6.6064476942354124E-5</v>
      </c>
      <c r="AD392" s="13">
        <f t="shared" si="579"/>
        <v>6.9969225129216646E-4</v>
      </c>
      <c r="AE392" s="13">
        <f t="shared" si="580"/>
        <v>8.5846997225544168E-4</v>
      </c>
      <c r="AF392" s="13">
        <f t="shared" si="581"/>
        <v>5.2663917022322893E-4</v>
      </c>
      <c r="AG392" s="13">
        <f t="shared" si="582"/>
        <v>2.1538226890238047E-4</v>
      </c>
      <c r="AH392" s="13">
        <f t="shared" si="583"/>
        <v>1.5762836705061081E-2</v>
      </c>
      <c r="AI392" s="13">
        <f t="shared" si="584"/>
        <v>8.8770893877645769E-3</v>
      </c>
      <c r="AJ392" s="13">
        <f t="shared" si="585"/>
        <v>2.4996362479940168E-3</v>
      </c>
      <c r="AK392" s="13">
        <f t="shared" si="586"/>
        <v>4.6923648802407145E-4</v>
      </c>
      <c r="AL392" s="13">
        <f t="shared" si="587"/>
        <v>1.8259221342081139E-6</v>
      </c>
      <c r="AM392" s="13">
        <f t="shared" si="588"/>
        <v>7.8808539032222783E-5</v>
      </c>
      <c r="AN392" s="13">
        <f t="shared" si="589"/>
        <v>9.6692173154042796E-5</v>
      </c>
      <c r="AO392" s="13">
        <f t="shared" si="590"/>
        <v>5.9317026200857993E-5</v>
      </c>
      <c r="AP392" s="13">
        <f t="shared" si="591"/>
        <v>2.4259182396682331E-5</v>
      </c>
      <c r="AQ392" s="13">
        <f t="shared" si="592"/>
        <v>7.4410498331799761E-6</v>
      </c>
      <c r="AR392" s="13">
        <f t="shared" si="593"/>
        <v>3.867963940967062E-3</v>
      </c>
      <c r="AS392" s="13">
        <f t="shared" si="594"/>
        <v>2.1783047236409031E-3</v>
      </c>
      <c r="AT392" s="13">
        <f t="shared" si="595"/>
        <v>6.1337328132510098E-4</v>
      </c>
      <c r="AU392" s="13">
        <f t="shared" si="596"/>
        <v>1.1514360323737796E-4</v>
      </c>
      <c r="AV392" s="13">
        <f t="shared" si="597"/>
        <v>1.6211232747835885E-5</v>
      </c>
      <c r="AW392" s="13">
        <f t="shared" si="598"/>
        <v>3.5045641462887541E-8</v>
      </c>
      <c r="AX392" s="13">
        <f t="shared" si="599"/>
        <v>7.3970446922956996E-6</v>
      </c>
      <c r="AY392" s="13">
        <f t="shared" si="600"/>
        <v>9.0756196599864311E-6</v>
      </c>
      <c r="AZ392" s="13">
        <f t="shared" si="601"/>
        <v>5.5675526942888708E-6</v>
      </c>
      <c r="BA392" s="13">
        <f t="shared" si="602"/>
        <v>2.2769900139049828E-6</v>
      </c>
      <c r="BB392" s="13">
        <f t="shared" si="603"/>
        <v>6.9842403944484467E-7</v>
      </c>
      <c r="BC392" s="13">
        <f t="shared" si="604"/>
        <v>1.7138279426632861E-7</v>
      </c>
      <c r="BD392" s="13">
        <f t="shared" si="605"/>
        <v>7.9095032874686633E-4</v>
      </c>
      <c r="BE392" s="13">
        <f t="shared" si="606"/>
        <v>4.4543611666758711E-4</v>
      </c>
      <c r="BF392" s="13">
        <f t="shared" si="607"/>
        <v>1.2542717716942752E-4</v>
      </c>
      <c r="BG392" s="13">
        <f t="shared" si="608"/>
        <v>2.3545429125932582E-5</v>
      </c>
      <c r="BH392" s="13">
        <f t="shared" si="609"/>
        <v>3.3149946760069725E-6</v>
      </c>
      <c r="BI392" s="13">
        <f t="shared" si="610"/>
        <v>3.7337827714004167E-7</v>
      </c>
      <c r="BJ392" s="14">
        <f t="shared" si="611"/>
        <v>0.17037243925676429</v>
      </c>
      <c r="BK392" s="14">
        <f t="shared" si="612"/>
        <v>0.30383053963431722</v>
      </c>
      <c r="BL392" s="14">
        <f t="shared" si="613"/>
        <v>0.47412754699771031</v>
      </c>
      <c r="BM392" s="14">
        <f t="shared" si="614"/>
        <v>0.26643808993471152</v>
      </c>
      <c r="BN392" s="14">
        <f t="shared" si="615"/>
        <v>0.73327312388477983</v>
      </c>
    </row>
    <row r="393" spans="1:66" x14ac:dyDescent="0.25">
      <c r="A393" t="s">
        <v>40</v>
      </c>
      <c r="B393" t="s">
        <v>333</v>
      </c>
      <c r="C393" t="s">
        <v>332</v>
      </c>
      <c r="D393" s="11">
        <v>44413</v>
      </c>
      <c r="E393" s="10">
        <f>VLOOKUP(A393,home!$A$2:$E$405,3,FALSE)</f>
        <v>1.4975000000000001</v>
      </c>
      <c r="F393" s="10">
        <f>VLOOKUP(B393,home!$B$2:$E$405,3,FALSE)</f>
        <v>0.91379999999999995</v>
      </c>
      <c r="G393" s="10">
        <f>VLOOKUP(C393,away!$B$2:$E$405,4,FALSE)</f>
        <v>0.5272</v>
      </c>
      <c r="H393" s="10">
        <f>VLOOKUP(A393,away!$A$2:$E$405,3,FALSE)</f>
        <v>1.175</v>
      </c>
      <c r="I393" s="10">
        <f>VLOOKUP(C393,away!$B$2:$E$405,3,FALSE)</f>
        <v>1.6125</v>
      </c>
      <c r="J393" s="10">
        <f>VLOOKUP(B393,home!$B$2:$E$405,4,FALSE)</f>
        <v>1.075</v>
      </c>
      <c r="K393" s="12">
        <f t="shared" si="560"/>
        <v>0.72142865160000003</v>
      </c>
      <c r="L393" s="12">
        <f t="shared" si="561"/>
        <v>2.0367890625</v>
      </c>
      <c r="M393" s="13">
        <f t="shared" si="562"/>
        <v>6.3404672970234721E-2</v>
      </c>
      <c r="N393" s="13">
        <f t="shared" si="563"/>
        <v>4.5741947726055408E-2</v>
      </c>
      <c r="O393" s="13">
        <f t="shared" si="564"/>
        <v>0.12914194441716348</v>
      </c>
      <c r="P393" s="13">
        <f t="shared" si="565"/>
        <v>9.3166698825876401E-2</v>
      </c>
      <c r="Q393" s="13">
        <f t="shared" si="566"/>
        <v>1.6499775834782918E-2</v>
      </c>
      <c r="R393" s="13">
        <f t="shared" si="567"/>
        <v>0.13151744994943079</v>
      </c>
      <c r="S393" s="13">
        <f t="shared" si="568"/>
        <v>3.4224739926449886E-2</v>
      </c>
      <c r="T393" s="13">
        <f t="shared" si="569"/>
        <v>3.3606562953987659E-2</v>
      </c>
      <c r="U393" s="13">
        <f t="shared" si="570"/>
        <v>9.4880456578888356E-2</v>
      </c>
      <c r="V393" s="13">
        <f t="shared" si="571"/>
        <v>5.5877515502128373E-3</v>
      </c>
      <c r="W393" s="13">
        <f t="shared" si="572"/>
        <v>3.9678036773965692E-3</v>
      </c>
      <c r="X393" s="13">
        <f t="shared" si="573"/>
        <v>8.0815791322686112E-3</v>
      </c>
      <c r="Y393" s="13">
        <f t="shared" si="574"/>
        <v>8.2302359921664764E-3</v>
      </c>
      <c r="Z393" s="13">
        <f t="shared" si="575"/>
        <v>8.9291101194963932E-2</v>
      </c>
      <c r="AA393" s="13">
        <f t="shared" si="576"/>
        <v>6.4417158734961982E-2</v>
      </c>
      <c r="AB393" s="13">
        <f t="shared" si="577"/>
        <v>2.3236191983033391E-2</v>
      </c>
      <c r="AC393" s="13">
        <f t="shared" si="578"/>
        <v>5.1316442996726674E-4</v>
      </c>
      <c r="AD393" s="13">
        <f t="shared" si="579"/>
        <v>7.1562181419943199E-4</v>
      </c>
      <c r="AE393" s="13">
        <f t="shared" si="580"/>
        <v>1.4575706840478102E-3</v>
      </c>
      <c r="AF393" s="13">
        <f t="shared" si="581"/>
        <v>1.4843820135446121E-3</v>
      </c>
      <c r="AG393" s="13">
        <f t="shared" si="582"/>
        <v>1.007791016586464E-3</v>
      </c>
      <c r="AH393" s="13">
        <f t="shared" si="583"/>
        <v>4.5466784573120825E-2</v>
      </c>
      <c r="AI393" s="13">
        <f t="shared" si="584"/>
        <v>3.2801041087174236E-2</v>
      </c>
      <c r="AJ393" s="13">
        <f t="shared" si="585"/>
        <v>1.1831805421298153E-2</v>
      </c>
      <c r="AK393" s="13">
        <f t="shared" si="586"/>
        <v>2.8452678103602328E-3</v>
      </c>
      <c r="AL393" s="13">
        <f t="shared" si="587"/>
        <v>3.0161711214791468E-5</v>
      </c>
      <c r="AM393" s="13">
        <f t="shared" si="588"/>
        <v>1.0325401609468841E-4</v>
      </c>
      <c r="AN393" s="13">
        <f t="shared" si="589"/>
        <v>2.1030665064086031E-4</v>
      </c>
      <c r="AO393" s="13">
        <f t="shared" si="590"/>
        <v>2.1417514289815651E-4</v>
      </c>
      <c r="AP393" s="13">
        <f t="shared" si="591"/>
        <v>1.454098628381132E-4</v>
      </c>
      <c r="AQ393" s="13">
        <f t="shared" si="592"/>
        <v>7.404230455207359E-5</v>
      </c>
      <c r="AR393" s="13">
        <f t="shared" si="593"/>
        <v>1.8521249905115233E-2</v>
      </c>
      <c r="AS393" s="13">
        <f t="shared" si="594"/>
        <v>1.336176034499391E-2</v>
      </c>
      <c r="AT393" s="13">
        <f t="shared" si="595"/>
        <v>4.8197783743456537E-3</v>
      </c>
      <c r="AU393" s="13">
        <f t="shared" si="596"/>
        <v>1.1590420712050084E-3</v>
      </c>
      <c r="AV393" s="13">
        <f t="shared" si="597"/>
        <v>2.0904153964427507E-4</v>
      </c>
      <c r="AW393" s="13">
        <f t="shared" si="598"/>
        <v>1.231098826168677E-6</v>
      </c>
      <c r="AX393" s="13">
        <f t="shared" si="599"/>
        <v>1.2415067600579289E-5</v>
      </c>
      <c r="AY393" s="13">
        <f t="shared" si="600"/>
        <v>2.5286873899058015E-5</v>
      </c>
      <c r="AZ393" s="13">
        <f t="shared" si="601"/>
        <v>2.5752014091209058E-5</v>
      </c>
      <c r="BA393" s="13">
        <f t="shared" si="602"/>
        <v>1.7483806879440157E-5</v>
      </c>
      <c r="BB393" s="13">
        <f t="shared" si="603"/>
        <v>8.9027066557264972E-6</v>
      </c>
      <c r="BC393" s="13">
        <f t="shared" si="604"/>
        <v>3.6265871086059339E-6</v>
      </c>
      <c r="BD393" s="13">
        <f t="shared" si="605"/>
        <v>6.2873132050946419E-3</v>
      </c>
      <c r="BE393" s="13">
        <f t="shared" si="606"/>
        <v>4.5358478877383021E-3</v>
      </c>
      <c r="BF393" s="13">
        <f t="shared" si="607"/>
        <v>1.6361453127568756E-3</v>
      </c>
      <c r="BG393" s="13">
        <f t="shared" si="608"/>
        <v>3.934540356012844E-4</v>
      </c>
      <c r="BH393" s="13">
        <f t="shared" si="609"/>
        <v>7.0962253592603245E-5</v>
      </c>
      <c r="BI393" s="13">
        <f t="shared" si="610"/>
        <v>1.0238840584761804E-5</v>
      </c>
      <c r="BJ393" s="14">
        <f t="shared" si="611"/>
        <v>0.1216339258782945</v>
      </c>
      <c r="BK393" s="14">
        <f t="shared" si="612"/>
        <v>0.19695247628785498</v>
      </c>
      <c r="BL393" s="14">
        <f t="shared" si="613"/>
        <v>0.58714293432610398</v>
      </c>
      <c r="BM393" s="14">
        <f t="shared" si="614"/>
        <v>0.51552389218860084</v>
      </c>
      <c r="BN393" s="14">
        <f t="shared" si="615"/>
        <v>0.47947248972354373</v>
      </c>
    </row>
    <row r="394" spans="1:66" s="10" customFormat="1" x14ac:dyDescent="0.25">
      <c r="A394" t="s">
        <v>40</v>
      </c>
      <c r="B394" t="s">
        <v>335</v>
      </c>
      <c r="C394" t="s">
        <v>334</v>
      </c>
      <c r="D394" s="11">
        <v>44413</v>
      </c>
      <c r="E394" s="10">
        <f>VLOOKUP(A394,home!$A$2:$E$405,3,FALSE)</f>
        <v>1.4975000000000001</v>
      </c>
      <c r="F394" s="10">
        <f>VLOOKUP(B394,home!$B$2:$E$405,3,FALSE)</f>
        <v>0.60099999999999998</v>
      </c>
      <c r="G394" s="10">
        <f>VLOOKUP(C394,away!$B$2:$E$405,4,FALSE)</f>
        <v>1.0544</v>
      </c>
      <c r="H394" s="10">
        <f>VLOOKUP(A394,away!$A$2:$E$405,3,FALSE)</f>
        <v>1.175</v>
      </c>
      <c r="I394" s="10">
        <f>VLOOKUP(C394,away!$B$2:$E$405,3,FALSE)</f>
        <v>0.89590000000000003</v>
      </c>
      <c r="J394" s="10">
        <f>VLOOKUP(B394,home!$B$2:$E$405,4,FALSE)</f>
        <v>1.2766</v>
      </c>
      <c r="K394" s="12">
        <f t="shared" si="560"/>
        <v>0.94895736399999997</v>
      </c>
      <c r="L394" s="12">
        <f t="shared" si="561"/>
        <v>1.3438544794999998</v>
      </c>
      <c r="M394" s="13">
        <f t="shared" si="562"/>
        <v>0.10098211636620447</v>
      </c>
      <c r="N394" s="13">
        <f t="shared" si="563"/>
        <v>9.5827722958014658E-2</v>
      </c>
      <c r="O394" s="13">
        <f t="shared" si="564"/>
        <v>0.13570526942811412</v>
      </c>
      <c r="P394" s="13">
        <f t="shared" si="565"/>
        <v>0.12877851475741298</v>
      </c>
      <c r="Q394" s="13">
        <f t="shared" si="566"/>
        <v>4.5468211688179931E-2</v>
      </c>
      <c r="R394" s="13">
        <f t="shared" si="567"/>
        <v>9.1184067106362787E-2</v>
      </c>
      <c r="S394" s="13">
        <f t="shared" si="568"/>
        <v>4.1056541642940203E-2</v>
      </c>
      <c r="T394" s="13">
        <f t="shared" si="569"/>
        <v>6.1102659952014846E-2</v>
      </c>
      <c r="U394" s="13">
        <f t="shared" si="570"/>
        <v>8.6529791960053143E-2</v>
      </c>
      <c r="V394" s="13">
        <f t="shared" si="571"/>
        <v>5.8175322347617572E-3</v>
      </c>
      <c r="W394" s="13">
        <f t="shared" si="572"/>
        <v>1.4382464769803073E-2</v>
      </c>
      <c r="X394" s="13">
        <f t="shared" si="573"/>
        <v>1.9327939707150795E-2</v>
      </c>
      <c r="Y394" s="13">
        <f t="shared" si="574"/>
        <v>1.2986969177480257E-2</v>
      </c>
      <c r="Z394" s="13">
        <f t="shared" si="575"/>
        <v>4.084603901330474E-2</v>
      </c>
      <c r="AA394" s="13">
        <f t="shared" si="576"/>
        <v>3.8761149511906824E-2</v>
      </c>
      <c r="AB394" s="13">
        <f t="shared" si="577"/>
        <v>1.8391339133214491E-2</v>
      </c>
      <c r="AC394" s="13">
        <f t="shared" si="578"/>
        <v>4.6367935463763755E-4</v>
      </c>
      <c r="AD394" s="13">
        <f t="shared" si="579"/>
        <v>3.4120864639437969E-3</v>
      </c>
      <c r="AE394" s="13">
        <f t="shared" si="580"/>
        <v>4.5853476790121868E-3</v>
      </c>
      <c r="AF394" s="13">
        <f t="shared" si="581"/>
        <v>3.0810200092527273E-3</v>
      </c>
      <c r="AG394" s="13">
        <f t="shared" si="582"/>
        <v>1.3801475136211363E-3</v>
      </c>
      <c r="AH394" s="13">
        <f t="shared" si="583"/>
        <v>1.3722783124465326E-2</v>
      </c>
      <c r="AI394" s="13">
        <f t="shared" si="584"/>
        <v>1.30223361005363E-2</v>
      </c>
      <c r="AJ394" s="13">
        <f t="shared" si="585"/>
        <v>6.1788208695434822E-3</v>
      </c>
      <c r="AK394" s="13">
        <f t="shared" si="586"/>
        <v>1.9544791883300571E-3</v>
      </c>
      <c r="AL394" s="13">
        <f t="shared" si="587"/>
        <v>2.3652480562942311E-5</v>
      </c>
      <c r="AM394" s="13">
        <f t="shared" si="588"/>
        <v>6.4758491531283755E-4</v>
      </c>
      <c r="AN394" s="13">
        <f t="shared" si="589"/>
        <v>8.7025988929978482E-4</v>
      </c>
      <c r="AO394" s="13">
        <f t="shared" si="590"/>
        <v>5.84751325282345E-4</v>
      </c>
      <c r="AP394" s="13">
        <f t="shared" si="591"/>
        <v>2.619402292914136E-4</v>
      </c>
      <c r="AQ394" s="13">
        <f t="shared" si="592"/>
        <v>8.8002387623630773E-5</v>
      </c>
      <c r="AR394" s="13">
        <f t="shared" si="593"/>
        <v>3.6882847146039463E-3</v>
      </c>
      <c r="AS394" s="13">
        <f t="shared" si="594"/>
        <v>3.5000249404520535E-3</v>
      </c>
      <c r="AT394" s="13">
        <f t="shared" si="595"/>
        <v>1.6606872207128186E-3</v>
      </c>
      <c r="AU394" s="13">
        <f t="shared" si="596"/>
        <v>5.2530712246537424E-4</v>
      </c>
      <c r="AV394" s="13">
        <f t="shared" si="597"/>
        <v>1.2462351555629164E-4</v>
      </c>
      <c r="AW394" s="13">
        <f t="shared" si="598"/>
        <v>8.3786324055044522E-7</v>
      </c>
      <c r="AX394" s="13">
        <f t="shared" si="599"/>
        <v>1.0242174570023889E-4</v>
      </c>
      <c r="AY394" s="13">
        <f t="shared" si="600"/>
        <v>1.3763992175747588E-4</v>
      </c>
      <c r="AZ394" s="13">
        <f t="shared" si="601"/>
        <v>9.2484012705906738E-5</v>
      </c>
      <c r="BA394" s="13">
        <f t="shared" si="602"/>
        <v>4.142835158565589E-5</v>
      </c>
      <c r="BB394" s="13">
        <f t="shared" si="603"/>
        <v>1.3918418964171142E-5</v>
      </c>
      <c r="BC394" s="13">
        <f t="shared" si="604"/>
        <v>3.7408659345118272E-6</v>
      </c>
      <c r="BD394" s="13">
        <f t="shared" si="605"/>
        <v>8.2608632256531524E-4</v>
      </c>
      <c r="BE394" s="13">
        <f t="shared" si="606"/>
        <v>7.8392069909803523E-4</v>
      </c>
      <c r="BF394" s="13">
        <f t="shared" si="607"/>
        <v>3.719536601005543E-4</v>
      </c>
      <c r="BG394" s="13">
        <f t="shared" si="608"/>
        <v>1.1765605493972467E-4</v>
      </c>
      <c r="BH394" s="13">
        <f t="shared" si="609"/>
        <v>2.7912644938560073E-5</v>
      </c>
      <c r="BI394" s="13">
        <f t="shared" si="610"/>
        <v>5.2975819926327834E-6</v>
      </c>
      <c r="BJ394" s="14">
        <f t="shared" si="611"/>
        <v>0.26439874198193142</v>
      </c>
      <c r="BK394" s="14">
        <f t="shared" si="612"/>
        <v>0.27725967675827751</v>
      </c>
      <c r="BL394" s="14">
        <f t="shared" si="613"/>
        <v>0.41708179089995201</v>
      </c>
      <c r="BM394" s="14">
        <f t="shared" si="614"/>
        <v>0.40150354429065993</v>
      </c>
      <c r="BN394" s="14">
        <f t="shared" si="615"/>
        <v>0.59794590230428901</v>
      </c>
    </row>
    <row r="395" spans="1:66" x14ac:dyDescent="0.25">
      <c r="A395" t="s">
        <v>40</v>
      </c>
      <c r="B395" t="s">
        <v>321</v>
      </c>
      <c r="C395" t="s">
        <v>320</v>
      </c>
      <c r="D395" s="11">
        <v>44413</v>
      </c>
      <c r="E395" s="10">
        <f>VLOOKUP(A395,home!$A$2:$E$405,3,FALSE)</f>
        <v>1.4975000000000001</v>
      </c>
      <c r="F395" s="10">
        <f>VLOOKUP(B395,home!$B$2:$E$405,3,FALSE)</f>
        <v>1.4761</v>
      </c>
      <c r="G395" s="10">
        <f>VLOOKUP(C395,away!$B$2:$E$405,4,FALSE)</f>
        <v>1.0192000000000001</v>
      </c>
      <c r="H395" s="10">
        <f>VLOOKUP(A395,away!$A$2:$E$405,3,FALSE)</f>
        <v>1.175</v>
      </c>
      <c r="I395" s="10">
        <f>VLOOKUP(C395,away!$B$2:$E$405,3,FALSE)</f>
        <v>1.7020999999999999</v>
      </c>
      <c r="J395" s="10">
        <f>VLOOKUP(B395,home!$B$2:$E$405,4,FALSE)</f>
        <v>0.7167</v>
      </c>
      <c r="K395" s="12">
        <f t="shared" si="560"/>
        <v>2.2529005772000001</v>
      </c>
      <c r="L395" s="12">
        <f t="shared" si="561"/>
        <v>1.4333767072500001</v>
      </c>
      <c r="M395" s="13">
        <f t="shared" si="562"/>
        <v>2.5065138956150011E-2</v>
      </c>
      <c r="N395" s="13">
        <f t="shared" si="563"/>
        <v>5.6469266021908562E-2</v>
      </c>
      <c r="O395" s="13">
        <f t="shared" si="564"/>
        <v>3.5927786343729999E-2</v>
      </c>
      <c r="P395" s="13">
        <f t="shared" si="565"/>
        <v>8.0941730591307604E-2</v>
      </c>
      <c r="Q395" s="13">
        <f t="shared" si="566"/>
        <v>6.3609821007409084E-2</v>
      </c>
      <c r="R395" s="13">
        <f t="shared" si="567"/>
        <v>2.574902604407862E-2</v>
      </c>
      <c r="S395" s="13">
        <f t="shared" si="568"/>
        <v>6.5345376327031343E-2</v>
      </c>
      <c r="T395" s="13">
        <f t="shared" si="569"/>
        <v>9.1176835784361907E-2</v>
      </c>
      <c r="U395" s="13">
        <f t="shared" si="570"/>
        <v>5.8009995637042552E-2</v>
      </c>
      <c r="V395" s="13">
        <f t="shared" si="571"/>
        <v>2.3446321891768439E-2</v>
      </c>
      <c r="W395" s="13">
        <f t="shared" si="572"/>
        <v>4.7768867487726886E-2</v>
      </c>
      <c r="X395" s="13">
        <f t="shared" si="573"/>
        <v>6.8470781988619542E-2</v>
      </c>
      <c r="Y395" s="13">
        <f t="shared" si="574"/>
        <v>4.907221201484005E-2</v>
      </c>
      <c r="Z395" s="13">
        <f t="shared" si="575"/>
        <v>1.2302684721985303E-2</v>
      </c>
      <c r="AA395" s="13">
        <f t="shared" si="576"/>
        <v>2.7716725511270308E-2</v>
      </c>
      <c r="AB395" s="13">
        <f t="shared" si="577"/>
        <v>3.1221513451217427E-2</v>
      </c>
      <c r="AC395" s="13">
        <f t="shared" si="578"/>
        <v>4.732134821895123E-3</v>
      </c>
      <c r="AD395" s="13">
        <f t="shared" si="579"/>
        <v>2.6904627283822546E-2</v>
      </c>
      <c r="AE395" s="13">
        <f t="shared" si="580"/>
        <v>3.8564466065874076E-2</v>
      </c>
      <c r="AF395" s="13">
        <f t="shared" si="581"/>
        <v>2.7638703693178477E-2</v>
      </c>
      <c r="AG395" s="13">
        <f t="shared" si="582"/>
        <v>1.3205558030795527E-2</v>
      </c>
      <c r="AH395" s="13">
        <f t="shared" si="583"/>
        <v>4.4085954292835449E-3</v>
      </c>
      <c r="AI395" s="13">
        <f t="shared" si="584"/>
        <v>9.9321271872741795E-3</v>
      </c>
      <c r="AJ395" s="13">
        <f t="shared" si="585"/>
        <v>1.1188047536516909E-2</v>
      </c>
      <c r="AK395" s="13">
        <f t="shared" si="586"/>
        <v>8.4018529175866625E-3</v>
      </c>
      <c r="AL395" s="13">
        <f t="shared" si="587"/>
        <v>6.1125084133092401E-4</v>
      </c>
      <c r="AM395" s="13">
        <f t="shared" si="588"/>
        <v>1.212269006741494E-2</v>
      </c>
      <c r="AN395" s="13">
        <f t="shared" si="589"/>
        <v>1.7376381571843506E-2</v>
      </c>
      <c r="AO395" s="13">
        <f t="shared" si="590"/>
        <v>1.2453450300684316E-2</v>
      </c>
      <c r="AP395" s="13">
        <f t="shared" si="591"/>
        <v>5.9501618619654693E-3</v>
      </c>
      <c r="AQ395" s="13">
        <f t="shared" si="592"/>
        <v>2.1322058543271488E-3</v>
      </c>
      <c r="AR395" s="13">
        <f t="shared" si="593"/>
        <v>1.2638356000047688E-3</v>
      </c>
      <c r="AS395" s="13">
        <f t="shared" si="594"/>
        <v>2.8472959527366518E-3</v>
      </c>
      <c r="AT395" s="13">
        <f t="shared" si="595"/>
        <v>3.2073373476898142E-3</v>
      </c>
      <c r="AU395" s="13">
        <f t="shared" si="596"/>
        <v>2.4086040539618337E-3</v>
      </c>
      <c r="AV395" s="13">
        <f t="shared" si="597"/>
        <v>1.3565863658542186E-3</v>
      </c>
      <c r="AW395" s="13">
        <f t="shared" si="598"/>
        <v>5.4830137907288238E-5</v>
      </c>
      <c r="AX395" s="13">
        <f t="shared" si="599"/>
        <v>4.5518692416826366E-3</v>
      </c>
      <c r="AY395" s="13">
        <f t="shared" si="600"/>
        <v>6.5245433454756124E-3</v>
      </c>
      <c r="AZ395" s="13">
        <f t="shared" si="601"/>
        <v>4.6760642284238672E-3</v>
      </c>
      <c r="BA395" s="13">
        <f t="shared" si="602"/>
        <v>2.2341871822092385E-3</v>
      </c>
      <c r="BB395" s="13">
        <f t="shared" si="603"/>
        <v>8.006079666538087E-4</v>
      </c>
      <c r="BC395" s="13">
        <f t="shared" si="604"/>
        <v>2.2951456220807068E-4</v>
      </c>
      <c r="BD395" s="13">
        <f t="shared" si="605"/>
        <v>3.0192541847336038E-4</v>
      </c>
      <c r="BE395" s="13">
        <f t="shared" si="606"/>
        <v>6.8020794954998525E-4</v>
      </c>
      <c r="BF395" s="13">
        <f t="shared" si="607"/>
        <v>7.6622044107859527E-4</v>
      </c>
      <c r="BG395" s="13">
        <f t="shared" si="608"/>
        <v>5.7540615798946872E-4</v>
      </c>
      <c r="BH395" s="13">
        <f t="shared" si="609"/>
        <v>3.2408321636472705E-4</v>
      </c>
      <c r="BI395" s="13">
        <f t="shared" si="610"/>
        <v>1.4602545304178525E-4</v>
      </c>
      <c r="BJ395" s="14">
        <f t="shared" si="611"/>
        <v>0.55193281556142537</v>
      </c>
      <c r="BK395" s="14">
        <f t="shared" si="612"/>
        <v>0.20666649677495905</v>
      </c>
      <c r="BL395" s="14">
        <f t="shared" si="613"/>
        <v>0.22643319801474543</v>
      </c>
      <c r="BM395" s="14">
        <f t="shared" si="614"/>
        <v>0.70310271290096293</v>
      </c>
      <c r="BN395" s="14">
        <f t="shared" si="615"/>
        <v>0.28776276896458391</v>
      </c>
    </row>
    <row r="396" spans="1:66" x14ac:dyDescent="0.25">
      <c r="A396" t="s">
        <v>40</v>
      </c>
      <c r="B396" t="s">
        <v>233</v>
      </c>
      <c r="C396" t="s">
        <v>232</v>
      </c>
      <c r="D396" s="11">
        <v>44413</v>
      </c>
      <c r="E396" s="10">
        <f>VLOOKUP(A396,home!$A$2:$E$405,3,FALSE)</f>
        <v>1.4975000000000001</v>
      </c>
      <c r="F396" s="10">
        <f>VLOOKUP(B396,home!$B$2:$E$405,3,FALSE)</f>
        <v>1.1950000000000001</v>
      </c>
      <c r="G396" s="10">
        <f>VLOOKUP(C396,away!$B$2:$E$405,4,FALSE)</f>
        <v>1.0192000000000001</v>
      </c>
      <c r="H396" s="10">
        <f>VLOOKUP(A396,away!$A$2:$E$405,3,FALSE)</f>
        <v>1.175</v>
      </c>
      <c r="I396" s="10">
        <f>VLOOKUP(C396,away!$B$2:$E$405,3,FALSE)</f>
        <v>0.98540000000000005</v>
      </c>
      <c r="J396" s="10">
        <f>VLOOKUP(B396,home!$B$2:$E$405,4,FALSE)</f>
        <v>1.1197999999999999</v>
      </c>
      <c r="K396" s="12">
        <f t="shared" si="560"/>
        <v>1.8238711400000003</v>
      </c>
      <c r="L396" s="12">
        <f t="shared" si="561"/>
        <v>1.2965548309999999</v>
      </c>
      <c r="M396" s="13">
        <f t="shared" si="562"/>
        <v>4.4138362752122823E-2</v>
      </c>
      <c r="N396" s="13">
        <f t="shared" si="563"/>
        <v>8.0502685990447798E-2</v>
      </c>
      <c r="O396" s="13">
        <f t="shared" si="564"/>
        <v>5.7227807458695303E-2</v>
      </c>
      <c r="P396" s="13">
        <f t="shared" si="565"/>
        <v>0.10437614642939111</v>
      </c>
      <c r="Q396" s="13">
        <f t="shared" si="566"/>
        <v>7.3413262835230059E-2</v>
      </c>
      <c r="R396" s="13">
        <f t="shared" si="567"/>
        <v>3.7099495114054623E-2</v>
      </c>
      <c r="S396" s="13">
        <f t="shared" si="568"/>
        <v>6.1705845347229941E-2</v>
      </c>
      <c r="T396" s="13">
        <f t="shared" si="569"/>
        <v>9.5184320588490301E-2</v>
      </c>
      <c r="U396" s="13">
        <f t="shared" si="570"/>
        <v>6.7664698447095231E-2</v>
      </c>
      <c r="V396" s="13">
        <f t="shared" si="571"/>
        <v>1.621320358155905E-2</v>
      </c>
      <c r="W396" s="13">
        <f t="shared" si="572"/>
        <v>4.4632110459470235E-2</v>
      </c>
      <c r="X396" s="13">
        <f t="shared" si="573"/>
        <v>5.7867978433951757E-2</v>
      </c>
      <c r="Y396" s="13">
        <f t="shared" si="574"/>
        <v>3.7514503499371993E-2</v>
      </c>
      <c r="Z396" s="13">
        <f t="shared" si="575"/>
        <v>1.603384320592947E-2</v>
      </c>
      <c r="AA396" s="13">
        <f t="shared" si="576"/>
        <v>2.9243663886579837E-2</v>
      </c>
      <c r="AB396" s="13">
        <f t="shared" si="577"/>
        <v>2.6668337295296614E-2</v>
      </c>
      <c r="AC396" s="13">
        <f t="shared" si="578"/>
        <v>2.3962597466261741E-3</v>
      </c>
      <c r="AD396" s="13">
        <f t="shared" si="579"/>
        <v>2.0350804546079973E-2</v>
      </c>
      <c r="AE396" s="13">
        <f t="shared" si="580"/>
        <v>2.638593394895675E-2</v>
      </c>
      <c r="AF396" s="13">
        <f t="shared" si="581"/>
        <v>1.7105405065983393E-2</v>
      </c>
      <c r="AG396" s="13">
        <f t="shared" si="582"/>
        <v>7.3926985248375472E-3</v>
      </c>
      <c r="AH396" s="13">
        <f t="shared" si="583"/>
        <v>5.1971892170360962E-3</v>
      </c>
      <c r="AI396" s="13">
        <f t="shared" si="584"/>
        <v>9.4790034220713325E-3</v>
      </c>
      <c r="AJ396" s="13">
        <f t="shared" si="585"/>
        <v>8.6442403887385753E-3</v>
      </c>
      <c r="AK396" s="13">
        <f t="shared" si="586"/>
        <v>5.2553268574142232E-3</v>
      </c>
      <c r="AL396" s="13">
        <f t="shared" si="587"/>
        <v>2.2666210761039586E-4</v>
      </c>
      <c r="AM396" s="13">
        <f t="shared" si="588"/>
        <v>7.4234490174752109E-3</v>
      </c>
      <c r="AN396" s="13">
        <f t="shared" si="589"/>
        <v>9.624908686289688E-3</v>
      </c>
      <c r="AO396" s="13">
        <f t="shared" si="590"/>
        <v>6.2396109275713804E-3</v>
      </c>
      <c r="AP396" s="13">
        <f t="shared" si="591"/>
        <v>2.6966658972343545E-3</v>
      </c>
      <c r="AQ396" s="13">
        <f t="shared" si="592"/>
        <v>8.7409379916303809E-4</v>
      </c>
      <c r="AR396" s="13">
        <f t="shared" si="593"/>
        <v>1.3476881573938498E-3</v>
      </c>
      <c r="AS396" s="13">
        <f t="shared" si="594"/>
        <v>2.4580095359904206E-3</v>
      </c>
      <c r="AT396" s="13">
        <f t="shared" si="595"/>
        <v>2.241546327268861E-3</v>
      </c>
      <c r="AU396" s="13">
        <f t="shared" si="596"/>
        <v>1.3627638850928902E-3</v>
      </c>
      <c r="AV396" s="13">
        <f t="shared" si="597"/>
        <v>6.2137643016379964E-4</v>
      </c>
      <c r="AW396" s="13">
        <f t="shared" si="598"/>
        <v>1.4888860505164308E-5</v>
      </c>
      <c r="AX396" s="13">
        <f t="shared" si="599"/>
        <v>2.2565690703723997E-3</v>
      </c>
      <c r="AY396" s="13">
        <f t="shared" si="600"/>
        <v>2.9257655296765135E-3</v>
      </c>
      <c r="AZ396" s="13">
        <f t="shared" si="601"/>
        <v>1.896707715937679E-3</v>
      </c>
      <c r="BA396" s="13">
        <f t="shared" si="602"/>
        <v>8.1972851736465777E-4</v>
      </c>
      <c r="BB396" s="13">
        <f t="shared" si="603"/>
        <v>2.6570574232440364E-4</v>
      </c>
      <c r="BC396" s="13">
        <f t="shared" si="604"/>
        <v>6.890041276702925E-5</v>
      </c>
      <c r="BD396" s="13">
        <f t="shared" si="605"/>
        <v>2.9122526519174735E-4</v>
      </c>
      <c r="BE396" s="13">
        <f t="shared" si="606"/>
        <v>5.3115735642207456E-4</v>
      </c>
      <c r="BF396" s="13">
        <f t="shared" si="607"/>
        <v>4.8438128658845803E-4</v>
      </c>
      <c r="BG396" s="13">
        <f t="shared" si="608"/>
        <v>2.9448301645491925E-4</v>
      </c>
      <c r="BH396" s="13">
        <f t="shared" si="609"/>
        <v>1.3427476873306807E-4</v>
      </c>
      <c r="BI396" s="13">
        <f t="shared" si="610"/>
        <v>4.8979975104483432E-5</v>
      </c>
      <c r="BJ396" s="14">
        <f t="shared" si="611"/>
        <v>0.49544180920899611</v>
      </c>
      <c r="BK396" s="14">
        <f t="shared" si="612"/>
        <v>0.23198224549421603</v>
      </c>
      <c r="BL396" s="14">
        <f t="shared" si="613"/>
        <v>0.25629564809138644</v>
      </c>
      <c r="BM396" s="14">
        <f t="shared" si="614"/>
        <v>0.60008490875141485</v>
      </c>
      <c r="BN396" s="14">
        <f t="shared" si="615"/>
        <v>0.39675776057994172</v>
      </c>
    </row>
    <row r="397" spans="1:66" x14ac:dyDescent="0.25">
      <c r="A397" t="s">
        <v>40</v>
      </c>
      <c r="B397" t="s">
        <v>317</v>
      </c>
      <c r="C397" t="s">
        <v>316</v>
      </c>
      <c r="D397" s="11">
        <v>44413</v>
      </c>
      <c r="E397" s="10">
        <f>VLOOKUP(A397,home!$A$2:$E$405,3,FALSE)</f>
        <v>1.4975000000000001</v>
      </c>
      <c r="F397" s="10">
        <f>VLOOKUP(B397,home!$B$2:$E$405,3,FALSE)</f>
        <v>1.2301</v>
      </c>
      <c r="G397" s="10">
        <f>VLOOKUP(C397,away!$B$2:$E$405,4,FALSE)</f>
        <v>1.5815999999999999</v>
      </c>
      <c r="H397" s="10">
        <f>VLOOKUP(A397,away!$A$2:$E$405,3,FALSE)</f>
        <v>1.175</v>
      </c>
      <c r="I397" s="10">
        <f>VLOOKUP(C397,away!$B$2:$E$405,3,FALSE)</f>
        <v>0.89590000000000003</v>
      </c>
      <c r="J397" s="10">
        <f>VLOOKUP(B397,home!$B$2:$E$405,4,FALSE)</f>
        <v>0.98540000000000005</v>
      </c>
      <c r="K397" s="12">
        <f t="shared" si="560"/>
        <v>2.9134254245999998</v>
      </c>
      <c r="L397" s="12">
        <f t="shared" si="561"/>
        <v>1.0373133354999999</v>
      </c>
      <c r="M397" s="13">
        <f t="shared" si="562"/>
        <v>1.9240482422969683E-2</v>
      </c>
      <c r="N397" s="13">
        <f t="shared" si="563"/>
        <v>5.6055710672649292E-2</v>
      </c>
      <c r="O397" s="13">
        <f t="shared" si="564"/>
        <v>1.9958408998799807E-2</v>
      </c>
      <c r="P397" s="13">
        <f t="shared" si="565"/>
        <v>5.8147336211668781E-2</v>
      </c>
      <c r="Q397" s="13">
        <f t="shared" si="566"/>
        <v>8.165706633385901E-2</v>
      </c>
      <c r="R397" s="13">
        <f t="shared" si="567"/>
        <v>1.0351561904909119E-2</v>
      </c>
      <c r="S397" s="13">
        <f t="shared" si="568"/>
        <v>4.3932275633541351E-2</v>
      </c>
      <c r="T397" s="13">
        <f t="shared" si="569"/>
        <v>8.4703963845920049E-2</v>
      </c>
      <c r="U397" s="13">
        <f t="shared" si="570"/>
        <v>3.0158503638083034E-2</v>
      </c>
      <c r="V397" s="13">
        <f t="shared" si="571"/>
        <v>1.4752141088368077E-2</v>
      </c>
      <c r="W397" s="13">
        <f t="shared" si="572"/>
        <v>7.9300591051771174E-2</v>
      </c>
      <c r="X397" s="13">
        <f t="shared" si="573"/>
        <v>8.2259560611034219E-2</v>
      </c>
      <c r="Y397" s="13">
        <f t="shared" si="574"/>
        <v>4.2664469597098152E-2</v>
      </c>
      <c r="Z397" s="13">
        <f t="shared" si="575"/>
        <v>3.5792710690720048E-3</v>
      </c>
      <c r="AA397" s="13">
        <f t="shared" si="576"/>
        <v>1.0427939334169601E-2</v>
      </c>
      <c r="AB397" s="13">
        <f t="shared" si="577"/>
        <v>1.5190511791178056E-2</v>
      </c>
      <c r="AC397" s="13">
        <f t="shared" si="578"/>
        <v>2.7864351606747373E-3</v>
      </c>
      <c r="AD397" s="13">
        <f t="shared" si="579"/>
        <v>5.7759089539009351E-2</v>
      </c>
      <c r="AE397" s="13">
        <f t="shared" si="580"/>
        <v>5.991427382515295E-2</v>
      </c>
      <c r="AF397" s="13">
        <f t="shared" si="581"/>
        <v>3.1074937612814869E-2</v>
      </c>
      <c r="AG397" s="13">
        <f t="shared" si="582"/>
        <v>1.0744815728534468E-2</v>
      </c>
      <c r="AH397" s="13">
        <f t="shared" si="583"/>
        <v>9.2820640282943278E-4</v>
      </c>
      <c r="AI397" s="13">
        <f t="shared" si="584"/>
        <v>2.7042601332797787E-3</v>
      </c>
      <c r="AJ397" s="13">
        <f t="shared" si="585"/>
        <v>3.9393301135147466E-3</v>
      </c>
      <c r="AK397" s="13">
        <f t="shared" si="586"/>
        <v>3.8256481695354218E-3</v>
      </c>
      <c r="AL397" s="13">
        <f t="shared" si="587"/>
        <v>3.3683933397915625E-4</v>
      </c>
      <c r="AM397" s="13">
        <f t="shared" si="588"/>
        <v>3.3655359992939539E-2</v>
      </c>
      <c r="AN397" s="13">
        <f t="shared" si="589"/>
        <v>3.4911153731729372E-2</v>
      </c>
      <c r="AO397" s="13">
        <f t="shared" si="590"/>
        <v>1.8106902661806729E-2</v>
      </c>
      <c r="AP397" s="13">
        <f t="shared" si="591"/>
        <v>6.260843865230856E-3</v>
      </c>
      <c r="AQ397" s="13">
        <f t="shared" si="592"/>
        <v>1.6236142082218328E-3</v>
      </c>
      <c r="AR397" s="13">
        <f t="shared" si="593"/>
        <v>1.9256817595029115E-4</v>
      </c>
      <c r="AS397" s="13">
        <f t="shared" si="594"/>
        <v>5.6103301978242457E-4</v>
      </c>
      <c r="AT397" s="13">
        <f t="shared" si="595"/>
        <v>8.1726393193711519E-4</v>
      </c>
      <c r="AU397" s="13">
        <f t="shared" si="596"/>
        <v>7.9367917263805179E-4</v>
      </c>
      <c r="AV397" s="13">
        <f t="shared" si="597"/>
        <v>5.7808127013479814E-4</v>
      </c>
      <c r="AW397" s="13">
        <f t="shared" si="598"/>
        <v>2.8277054325741785E-5</v>
      </c>
      <c r="AX397" s="13">
        <f t="shared" si="599"/>
        <v>1.6342063579582618E-2</v>
      </c>
      <c r="AY397" s="13">
        <f t="shared" si="600"/>
        <v>1.6951840480689918E-2</v>
      </c>
      <c r="AZ397" s="13">
        <f t="shared" si="601"/>
        <v>8.7921850959441893E-3</v>
      </c>
      <c r="BA397" s="13">
        <f t="shared" si="602"/>
        <v>3.0400836160690854E-3</v>
      </c>
      <c r="BB397" s="13">
        <f t="shared" si="603"/>
        <v>7.8837981899588096E-4</v>
      </c>
      <c r="BC397" s="13">
        <f t="shared" si="604"/>
        <v>1.6355937993670072E-4</v>
      </c>
      <c r="BD397" s="13">
        <f t="shared" si="605"/>
        <v>3.3292256151024551E-5</v>
      </c>
      <c r="BE397" s="13">
        <f t="shared" si="606"/>
        <v>9.6994505512690654E-5</v>
      </c>
      <c r="BF397" s="13">
        <f t="shared" si="607"/>
        <v>1.412931292035889E-4</v>
      </c>
      <c r="BG397" s="13">
        <f t="shared" si="608"/>
        <v>1.3721566498100954E-4</v>
      </c>
      <c r="BH397" s="13">
        <f t="shared" si="609"/>
        <v>9.9941901752267283E-5</v>
      </c>
      <c r="BI397" s="13">
        <f t="shared" si="610"/>
        <v>5.8234655509586138E-5</v>
      </c>
      <c r="BJ397" s="14">
        <f t="shared" si="611"/>
        <v>0.72677046524899025</v>
      </c>
      <c r="BK397" s="14">
        <f t="shared" si="612"/>
        <v>0.1561473503318917</v>
      </c>
      <c r="BL397" s="14">
        <f t="shared" si="613"/>
        <v>0.10099396816985183</v>
      </c>
      <c r="BM397" s="14">
        <f t="shared" si="614"/>
        <v>0.72515692484858596</v>
      </c>
      <c r="BN397" s="14">
        <f t="shared" si="615"/>
        <v>0.24541056654485569</v>
      </c>
    </row>
    <row r="398" spans="1:66" x14ac:dyDescent="0.25">
      <c r="A398" t="s">
        <v>40</v>
      </c>
      <c r="B398" t="s">
        <v>42</v>
      </c>
      <c r="C398" t="s">
        <v>41</v>
      </c>
      <c r="D398" s="11">
        <v>44413</v>
      </c>
      <c r="E398" s="10">
        <f>VLOOKUP(A398,home!$A$2:$E$405,3,FALSE)</f>
        <v>1.4975000000000001</v>
      </c>
      <c r="F398" s="10">
        <f>VLOOKUP(B398,home!$B$2:$E$405,3,FALSE)</f>
        <v>1.3004</v>
      </c>
      <c r="G398" s="10">
        <f>VLOOKUP(C398,away!$B$2:$E$405,4,FALSE)</f>
        <v>1.3707</v>
      </c>
      <c r="H398" s="10">
        <f>VLOOKUP(A398,away!$A$2:$E$405,3,FALSE)</f>
        <v>1.175</v>
      </c>
      <c r="I398" s="10">
        <f>VLOOKUP(C398,away!$B$2:$E$405,3,FALSE)</f>
        <v>0.7167</v>
      </c>
      <c r="J398" s="10">
        <f>VLOOKUP(B398,home!$B$2:$E$405,4,FALSE)</f>
        <v>0.85109999999999997</v>
      </c>
      <c r="K398" s="12">
        <f t="shared" si="560"/>
        <v>2.6692312743</v>
      </c>
      <c r="L398" s="12">
        <f t="shared" si="561"/>
        <v>0.71673045974999994</v>
      </c>
      <c r="M398" s="13">
        <f t="shared" si="562"/>
        <v>3.384507672573963E-2</v>
      </c>
      <c r="N398" s="13">
        <f t="shared" si="563"/>
        <v>9.0340337277427241E-2</v>
      </c>
      <c r="O398" s="13">
        <f t="shared" si="564"/>
        <v>2.4257797401913386E-2</v>
      </c>
      <c r="P398" s="13">
        <f t="shared" si="565"/>
        <v>6.4749671470820475E-2</v>
      </c>
      <c r="Q398" s="13">
        <f t="shared" si="566"/>
        <v>0.12056962679585947</v>
      </c>
      <c r="R398" s="13">
        <f t="shared" si="567"/>
        <v>8.6931511421978677E-3</v>
      </c>
      <c r="S398" s="13">
        <f t="shared" si="568"/>
        <v>3.0968462485348121E-2</v>
      </c>
      <c r="T398" s="13">
        <f t="shared" si="569"/>
        <v>8.6415924045282269E-2</v>
      </c>
      <c r="U398" s="13">
        <f t="shared" si="570"/>
        <v>2.3204030900971308E-2</v>
      </c>
      <c r="V398" s="13">
        <f t="shared" si="571"/>
        <v>6.5829294534283369E-3</v>
      </c>
      <c r="W398" s="13">
        <f t="shared" si="572"/>
        <v>0.10727607285806247</v>
      </c>
      <c r="X398" s="13">
        <f t="shared" si="573"/>
        <v>7.68880290197336E-2</v>
      </c>
      <c r="Y398" s="13">
        <f t="shared" si="574"/>
        <v>2.7553996194292503E-2</v>
      </c>
      <c r="Z398" s="13">
        <f t="shared" si="575"/>
        <v>2.0768820716079049E-3</v>
      </c>
      <c r="AA398" s="13">
        <f t="shared" si="576"/>
        <v>5.5436785785687899E-3</v>
      </c>
      <c r="AB398" s="13">
        <f t="shared" si="577"/>
        <v>7.3986801182913944E-3</v>
      </c>
      <c r="AC398" s="13">
        <f t="shared" si="578"/>
        <v>7.8712061077429506E-4</v>
      </c>
      <c r="AD398" s="13">
        <f t="shared" si="579"/>
        <v>7.1586162164206449E-2</v>
      </c>
      <c r="AE398" s="13">
        <f t="shared" si="580"/>
        <v>5.1307982919689736E-2</v>
      </c>
      <c r="AF398" s="13">
        <f t="shared" si="581"/>
        <v>1.8386997093437184E-2</v>
      </c>
      <c r="AG398" s="13">
        <f t="shared" si="582"/>
        <v>4.3928402934003815E-3</v>
      </c>
      <c r="AH398" s="13">
        <f t="shared" si="583"/>
        <v>3.721411605075165E-4</v>
      </c>
      <c r="AI398" s="13">
        <f t="shared" si="584"/>
        <v>9.9333082408095881E-4</v>
      </c>
      <c r="AJ398" s="13">
        <f t="shared" si="585"/>
        <v>1.3257148506815438E-3</v>
      </c>
      <c r="AK398" s="13">
        <f t="shared" si="586"/>
        <v>1.1795465134143771E-3</v>
      </c>
      <c r="AL398" s="13">
        <f t="shared" si="587"/>
        <v>6.0234227114973E-5</v>
      </c>
      <c r="AM398" s="13">
        <f t="shared" si="588"/>
        <v>3.8216004571162233E-2</v>
      </c>
      <c r="AN398" s="13">
        <f t="shared" si="589"/>
        <v>2.7390574526097208E-2</v>
      </c>
      <c r="AO398" s="13">
        <f t="shared" si="590"/>
        <v>9.8158295364531439E-3</v>
      </c>
      <c r="AP398" s="13">
        <f t="shared" si="591"/>
        <v>2.3451013388298969E-3</v>
      </c>
      <c r="AQ398" s="13">
        <f t="shared" si="592"/>
        <v>4.2020139018497307E-4</v>
      </c>
      <c r="AR398" s="13">
        <f t="shared" si="593"/>
        <v>5.3344981012490185E-5</v>
      </c>
      <c r="AS398" s="13">
        <f t="shared" si="594"/>
        <v>1.4239009164547845E-4</v>
      </c>
      <c r="AT398" s="13">
        <f t="shared" si="595"/>
        <v>1.9003604288527718E-4</v>
      </c>
      <c r="AU398" s="13">
        <f t="shared" si="596"/>
        <v>1.6908338297119926E-4</v>
      </c>
      <c r="AV398" s="13">
        <f t="shared" si="597"/>
        <v>1.1283066344779231E-4</v>
      </c>
      <c r="AW398" s="13">
        <f t="shared" si="598"/>
        <v>3.2009796092334952E-6</v>
      </c>
      <c r="AX398" s="13">
        <f t="shared" si="599"/>
        <v>1.7001225763356321E-2</v>
      </c>
      <c r="AY398" s="13">
        <f t="shared" si="600"/>
        <v>1.2185296357683919E-2</v>
      </c>
      <c r="AZ398" s="13">
        <f t="shared" si="601"/>
        <v>4.3667865303163977E-3</v>
      </c>
      <c r="BA398" s="13">
        <f t="shared" si="602"/>
        <v>1.0432696391679261E-3</v>
      </c>
      <c r="BB398" s="13">
        <f t="shared" si="603"/>
        <v>1.8693578203101107E-4</v>
      </c>
      <c r="BC398" s="13">
        <f t="shared" si="604"/>
        <v>2.679651379976248E-5</v>
      </c>
      <c r="BD398" s="13">
        <f t="shared" si="605"/>
        <v>6.372328794406182E-6</v>
      </c>
      <c r="BE398" s="13">
        <f t="shared" si="606"/>
        <v>1.7009219308151391E-5</v>
      </c>
      <c r="BF398" s="13">
        <f t="shared" si="607"/>
        <v>2.2700770064372558E-5</v>
      </c>
      <c r="BG398" s="13">
        <f t="shared" si="608"/>
        <v>2.0197868468838816E-5</v>
      </c>
      <c r="BH398" s="13">
        <f t="shared" si="609"/>
        <v>1.3478195547805608E-5</v>
      </c>
      <c r="BI398" s="13">
        <f t="shared" si="610"/>
        <v>7.1952842154667486E-6</v>
      </c>
      <c r="BJ398" s="14">
        <f t="shared" si="611"/>
        <v>0.76771599061047402</v>
      </c>
      <c r="BK398" s="14">
        <f t="shared" si="612"/>
        <v>0.14917879133090978</v>
      </c>
      <c r="BL398" s="14">
        <f t="shared" si="613"/>
        <v>7.3722710318988444E-2</v>
      </c>
      <c r="BM398" s="14">
        <f t="shared" si="614"/>
        <v>0.63805661813994718</v>
      </c>
      <c r="BN398" s="14">
        <f t="shared" si="615"/>
        <v>0.34245566081395812</v>
      </c>
    </row>
    <row r="399" spans="1:66" x14ac:dyDescent="0.25">
      <c r="A399" t="s">
        <v>40</v>
      </c>
      <c r="B399" t="s">
        <v>237</v>
      </c>
      <c r="C399" t="s">
        <v>236</v>
      </c>
      <c r="D399" s="11">
        <v>44413</v>
      </c>
      <c r="E399" s="10">
        <f>VLOOKUP(A399,home!$A$2:$E$405,3,FALSE)</f>
        <v>1.4975000000000001</v>
      </c>
      <c r="F399" s="10">
        <f>VLOOKUP(B399,home!$B$2:$E$405,3,FALSE)</f>
        <v>0.66779999999999995</v>
      </c>
      <c r="G399" s="10">
        <f>VLOOKUP(C399,away!$B$2:$E$405,4,FALSE)</f>
        <v>0.94899999999999995</v>
      </c>
      <c r="H399" s="10">
        <f>VLOOKUP(A399,away!$A$2:$E$405,3,FALSE)</f>
        <v>1.175</v>
      </c>
      <c r="I399" s="10">
        <f>VLOOKUP(C399,away!$B$2:$E$405,3,FALSE)</f>
        <v>0.94059999999999999</v>
      </c>
      <c r="J399" s="10">
        <f>VLOOKUP(B399,home!$B$2:$E$405,4,FALSE)</f>
        <v>1.0302</v>
      </c>
      <c r="K399" s="12">
        <f t="shared" si="560"/>
        <v>0.94902894449999997</v>
      </c>
      <c r="L399" s="12">
        <f t="shared" si="561"/>
        <v>1.138582191</v>
      </c>
      <c r="M399" s="13">
        <f t="shared" si="562"/>
        <v>0.12398296082756688</v>
      </c>
      <c r="N399" s="13">
        <f t="shared" si="563"/>
        <v>0.11766341845017063</v>
      </c>
      <c r="O399" s="13">
        <f t="shared" si="564"/>
        <v>0.14116479118571826</v>
      </c>
      <c r="P399" s="13">
        <f t="shared" si="565"/>
        <v>0.1339694727795451</v>
      </c>
      <c r="Q399" s="13">
        <f t="shared" si="566"/>
        <v>5.5832994909013618E-2</v>
      </c>
      <c r="R399" s="13">
        <f t="shared" si="567"/>
        <v>8.0363858620146306E-2</v>
      </c>
      <c r="S399" s="13">
        <f t="shared" si="568"/>
        <v>3.6190093213273801E-2</v>
      </c>
      <c r="T399" s="13">
        <f t="shared" si="569"/>
        <v>6.3570453673596566E-2</v>
      </c>
      <c r="U399" s="13">
        <f t="shared" si="570"/>
        <v>7.6267627922224662E-2</v>
      </c>
      <c r="V399" s="13">
        <f t="shared" si="571"/>
        <v>4.3450125684500766E-3</v>
      </c>
      <c r="W399" s="13">
        <f t="shared" si="572"/>
        <v>1.766237607559169E-2</v>
      </c>
      <c r="X399" s="13">
        <f t="shared" si="573"/>
        <v>2.011006685041317E-2</v>
      </c>
      <c r="Y399" s="13">
        <f t="shared" si="574"/>
        <v>1.1448481987849949E-2</v>
      </c>
      <c r="Z399" s="13">
        <f t="shared" si="575"/>
        <v>3.0500286074980138E-2</v>
      </c>
      <c r="AA399" s="13">
        <f t="shared" si="576"/>
        <v>2.8945654300686442E-2</v>
      </c>
      <c r="AB399" s="13">
        <f t="shared" si="577"/>
        <v>1.3735131874421169E-2</v>
      </c>
      <c r="AC399" s="13">
        <f t="shared" si="578"/>
        <v>2.9343701703561426E-4</v>
      </c>
      <c r="AD399" s="13">
        <f t="shared" si="579"/>
        <v>4.1905265310952086E-3</v>
      </c>
      <c r="AE399" s="13">
        <f t="shared" si="580"/>
        <v>4.7712588792180122E-3</v>
      </c>
      <c r="AF399" s="13">
        <f t="shared" si="581"/>
        <v>2.7162351942641248E-3</v>
      </c>
      <c r="AG399" s="13">
        <f t="shared" si="582"/>
        <v>1.0308856729188524E-3</v>
      </c>
      <c r="AH399" s="13">
        <f t="shared" si="583"/>
        <v>8.6817706363444234E-3</v>
      </c>
      <c r="AI399" s="13">
        <f t="shared" si="584"/>
        <v>8.2392516234010404E-3</v>
      </c>
      <c r="AJ399" s="13">
        <f t="shared" si="585"/>
        <v>3.9096441358130998E-3</v>
      </c>
      <c r="AK399" s="13">
        <f t="shared" si="586"/>
        <v>1.236788482527107E-3</v>
      </c>
      <c r="AL399" s="13">
        <f t="shared" si="587"/>
        <v>1.2682904877852508E-5</v>
      </c>
      <c r="AM399" s="13">
        <f t="shared" si="588"/>
        <v>7.9538619414090662E-4</v>
      </c>
      <c r="AN399" s="13">
        <f t="shared" si="589"/>
        <v>9.0561255561610475E-4</v>
      </c>
      <c r="AO399" s="13">
        <f t="shared" si="590"/>
        <v>5.155571638852471E-4</v>
      </c>
      <c r="AP399" s="13">
        <f t="shared" si="591"/>
        <v>1.956680684140702E-4</v>
      </c>
      <c r="AQ399" s="13">
        <f t="shared" si="592"/>
        <v>5.5696044510907509E-5</v>
      </c>
      <c r="AR399" s="13">
        <f t="shared" si="593"/>
        <v>1.9769818865776976E-3</v>
      </c>
      <c r="AS399" s="13">
        <f t="shared" si="594"/>
        <v>1.8762130331144507E-3</v>
      </c>
      <c r="AT399" s="13">
        <f t="shared" si="595"/>
        <v>8.9029023723687518E-4</v>
      </c>
      <c r="AU399" s="13">
        <f t="shared" si="596"/>
        <v>2.8163706804785544E-4</v>
      </c>
      <c r="AV399" s="13">
        <f t="shared" si="597"/>
        <v>6.6820432355382725E-5</v>
      </c>
      <c r="AW399" s="13">
        <f t="shared" si="598"/>
        <v>3.8068001630977826E-7</v>
      </c>
      <c r="AX399" s="13">
        <f t="shared" si="599"/>
        <v>1.2580742004923606E-4</v>
      </c>
      <c r="AY399" s="13">
        <f t="shared" si="600"/>
        <v>1.4324208796371652E-4</v>
      </c>
      <c r="AZ399" s="13">
        <f t="shared" si="601"/>
        <v>8.1546445178571559E-5</v>
      </c>
      <c r="BA399" s="13">
        <f t="shared" si="602"/>
        <v>3.0949110073226458E-5</v>
      </c>
      <c r="BB399" s="13">
        <f t="shared" si="603"/>
        <v>8.8095263891685918E-6</v>
      </c>
      <c r="BC399" s="13">
        <f t="shared" si="604"/>
        <v>2.006073971570377E-6</v>
      </c>
      <c r="BD399" s="13">
        <f t="shared" si="605"/>
        <v>3.7515939466449105E-4</v>
      </c>
      <c r="BE399" s="13">
        <f t="shared" si="606"/>
        <v>3.5603712433770085E-4</v>
      </c>
      <c r="BF399" s="13">
        <f t="shared" si="607"/>
        <v>1.6894476815651173E-4</v>
      </c>
      <c r="BG399" s="13">
        <f t="shared" si="608"/>
        <v>5.344449166745718E-5</v>
      </c>
      <c r="BH399" s="13">
        <f t="shared" si="609"/>
        <v>1.2680092379126483E-5</v>
      </c>
      <c r="BI399" s="13">
        <f t="shared" si="610"/>
        <v>2.4067549373449807E-6</v>
      </c>
      <c r="BJ399" s="14">
        <f t="shared" si="611"/>
        <v>0.3018569789143245</v>
      </c>
      <c r="BK399" s="14">
        <f t="shared" si="612"/>
        <v>0.29893690139871304</v>
      </c>
      <c r="BL399" s="14">
        <f t="shared" si="613"/>
        <v>0.36860513406475737</v>
      </c>
      <c r="BM399" s="14">
        <f t="shared" si="614"/>
        <v>0.34677894227266676</v>
      </c>
      <c r="BN399" s="14">
        <f t="shared" si="615"/>
        <v>0.65297749677216077</v>
      </c>
    </row>
    <row r="400" spans="1:66" x14ac:dyDescent="0.25">
      <c r="A400" t="s">
        <v>40</v>
      </c>
      <c r="B400" t="s">
        <v>319</v>
      </c>
      <c r="C400" t="s">
        <v>318</v>
      </c>
      <c r="D400" s="11">
        <v>44413</v>
      </c>
      <c r="E400" s="10">
        <f>VLOOKUP(A400,home!$A$2:$E$405,3,FALSE)</f>
        <v>1.4975000000000001</v>
      </c>
      <c r="F400" s="10">
        <f>VLOOKUP(B400,home!$B$2:$E$405,3,FALSE)</f>
        <v>0.94899999999999995</v>
      </c>
      <c r="G400" s="10">
        <f>VLOOKUP(C400,away!$B$2:$E$405,4,FALSE)</f>
        <v>0.98409999999999997</v>
      </c>
      <c r="H400" s="10">
        <f>VLOOKUP(A400,away!$A$2:$E$405,3,FALSE)</f>
        <v>1.175</v>
      </c>
      <c r="I400" s="10">
        <f>VLOOKUP(C400,away!$B$2:$E$405,3,FALSE)</f>
        <v>0.98540000000000005</v>
      </c>
      <c r="J400" s="10">
        <f>VLOOKUP(B400,home!$B$2:$E$405,4,FALSE)</f>
        <v>1.2542</v>
      </c>
      <c r="K400" s="12">
        <f t="shared" si="560"/>
        <v>1.3985315727499998</v>
      </c>
      <c r="L400" s="12">
        <f t="shared" si="561"/>
        <v>1.4521691990000001</v>
      </c>
      <c r="M400" s="13">
        <f t="shared" si="562"/>
        <v>5.7803799408679093E-2</v>
      </c>
      <c r="N400" s="13">
        <f t="shared" si="563"/>
        <v>8.0840438497945505E-2</v>
      </c>
      <c r="O400" s="13">
        <f t="shared" si="564"/>
        <v>8.3940897086458202E-2</v>
      </c>
      <c r="P400" s="13">
        <f t="shared" si="565"/>
        <v>0.11739399482037029</v>
      </c>
      <c r="Q400" s="13">
        <f t="shared" si="566"/>
        <v>5.6528952797165681E-2</v>
      </c>
      <c r="R400" s="13">
        <f t="shared" si="567"/>
        <v>6.0948192642691731E-2</v>
      </c>
      <c r="S400" s="13">
        <f t="shared" si="568"/>
        <v>5.9603997318798611E-2</v>
      </c>
      <c r="T400" s="13">
        <f t="shared" si="569"/>
        <v>8.2089604103768907E-2</v>
      </c>
      <c r="U400" s="13">
        <f t="shared" si="570"/>
        <v>8.5237971712853647E-2</v>
      </c>
      <c r="V400" s="13">
        <f t="shared" si="571"/>
        <v>1.3450002756635028E-2</v>
      </c>
      <c r="W400" s="13">
        <f t="shared" si="572"/>
        <v>2.6352508420443545E-2</v>
      </c>
      <c r="X400" s="13">
        <f t="shared" si="573"/>
        <v>3.8268301044556259E-2</v>
      </c>
      <c r="Y400" s="13">
        <f t="shared" si="574"/>
        <v>2.7786024037482069E-2</v>
      </c>
      <c r="Z400" s="13">
        <f t="shared" si="575"/>
        <v>2.9502362696811779E-2</v>
      </c>
      <c r="AA400" s="13">
        <f t="shared" si="576"/>
        <v>4.1259985702213113E-2</v>
      </c>
      <c r="AB400" s="13">
        <f t="shared" si="577"/>
        <v>2.8851696347879308E-2</v>
      </c>
      <c r="AC400" s="13">
        <f t="shared" si="578"/>
        <v>1.7072294231723364E-3</v>
      </c>
      <c r="AD400" s="13">
        <f t="shared" si="579"/>
        <v>9.2137037617876279E-3</v>
      </c>
      <c r="AE400" s="13">
        <f t="shared" si="580"/>
        <v>1.3379856811578427E-2</v>
      </c>
      <c r="AF400" s="13">
        <f t="shared" si="581"/>
        <v>9.7149079744022707E-3</v>
      </c>
      <c r="AG400" s="13">
        <f t="shared" si="582"/>
        <v>4.7025633771821526E-3</v>
      </c>
      <c r="AH400" s="13">
        <f t="shared" si="583"/>
        <v>1.0710605601509167E-2</v>
      </c>
      <c r="AI400" s="13">
        <f t="shared" si="584"/>
        <v>1.4979120096983576E-2</v>
      </c>
      <c r="AJ400" s="13">
        <f t="shared" si="585"/>
        <v>1.0474386193822786E-2</v>
      </c>
      <c r="AK400" s="13">
        <f t="shared" si="586"/>
        <v>4.8829199324126231E-3</v>
      </c>
      <c r="AL400" s="13">
        <f t="shared" si="587"/>
        <v>1.3868879493134811E-4</v>
      </c>
      <c r="AM400" s="13">
        <f t="shared" si="588"/>
        <v>2.5771311225650882E-3</v>
      </c>
      <c r="AN400" s="13">
        <f t="shared" si="589"/>
        <v>3.7424304379733149E-3</v>
      </c>
      <c r="AO400" s="13">
        <f t="shared" si="590"/>
        <v>2.7173211057124644E-3</v>
      </c>
      <c r="AP400" s="13">
        <f t="shared" si="591"/>
        <v>1.3153366711694211E-3</v>
      </c>
      <c r="AQ400" s="13">
        <f t="shared" si="592"/>
        <v>4.775228500468565E-4</v>
      </c>
      <c r="AR400" s="13">
        <f t="shared" si="593"/>
        <v>3.1107223114296956E-3</v>
      </c>
      <c r="AS400" s="13">
        <f t="shared" si="594"/>
        <v>4.3504433665922876E-3</v>
      </c>
      <c r="AT400" s="13">
        <f t="shared" si="595"/>
        <v>3.0421162018200586E-3</v>
      </c>
      <c r="AU400" s="13">
        <f t="shared" si="596"/>
        <v>1.4181651854065544E-3</v>
      </c>
      <c r="AV400" s="13">
        <f t="shared" si="597"/>
        <v>4.9583719679148074E-4</v>
      </c>
      <c r="AW400" s="13">
        <f t="shared" si="598"/>
        <v>7.8239915024654673E-6</v>
      </c>
      <c r="AX400" s="13">
        <f t="shared" si="599"/>
        <v>6.0069987367065405E-4</v>
      </c>
      <c r="AY400" s="13">
        <f t="shared" si="600"/>
        <v>8.7231785438771493E-4</v>
      </c>
      <c r="AZ400" s="13">
        <f t="shared" si="601"/>
        <v>6.3337655993980346E-4</v>
      </c>
      <c r="BA400" s="13">
        <f t="shared" si="602"/>
        <v>3.0658997723771996E-4</v>
      </c>
      <c r="BB400" s="13">
        <f t="shared" si="603"/>
        <v>1.1130513041668207E-4</v>
      </c>
      <c r="BC400" s="13">
        <f t="shared" si="604"/>
        <v>3.2326776416356746E-5</v>
      </c>
      <c r="BD400" s="13">
        <f t="shared" si="605"/>
        <v>7.5288252121671407E-4</v>
      </c>
      <c r="BE400" s="13">
        <f t="shared" si="606"/>
        <v>1.0529299764931964E-3</v>
      </c>
      <c r="BF400" s="13">
        <f t="shared" si="607"/>
        <v>7.3627790801032527E-4</v>
      </c>
      <c r="BG400" s="13">
        <f t="shared" si="608"/>
        <v>3.4323596689025336E-4</v>
      </c>
      <c r="BH400" s="13">
        <f t="shared" si="609"/>
        <v>1.2000658414984818E-4</v>
      </c>
      <c r="BI400" s="13">
        <f t="shared" si="610"/>
        <v>3.3566599374288473E-5</v>
      </c>
      <c r="BJ400" s="14">
        <f t="shared" si="611"/>
        <v>0.36226321918584858</v>
      </c>
      <c r="BK400" s="14">
        <f t="shared" si="612"/>
        <v>0.25097003037697446</v>
      </c>
      <c r="BL400" s="14">
        <f t="shared" si="613"/>
        <v>0.35674195913499884</v>
      </c>
      <c r="BM400" s="14">
        <f t="shared" si="614"/>
        <v>0.5411568022784381</v>
      </c>
      <c r="BN400" s="14">
        <f t="shared" si="615"/>
        <v>0.45745627525331051</v>
      </c>
    </row>
    <row r="401" spans="1:66" x14ac:dyDescent="0.25">
      <c r="A401" t="s">
        <v>40</v>
      </c>
      <c r="B401" t="s">
        <v>235</v>
      </c>
      <c r="C401" t="s">
        <v>234</v>
      </c>
      <c r="D401" s="11">
        <v>44413</v>
      </c>
      <c r="E401" s="10">
        <f>VLOOKUP(A401,home!$A$2:$E$405,3,FALSE)</f>
        <v>1.4975000000000001</v>
      </c>
      <c r="F401" s="10">
        <f>VLOOKUP(B401,home!$B$2:$E$405,3,FALSE)</f>
        <v>0.59750000000000003</v>
      </c>
      <c r="G401" s="10">
        <f>VLOOKUP(C401,away!$B$2:$E$405,4,FALSE)</f>
        <v>0.94899999999999995</v>
      </c>
      <c r="H401" s="10">
        <f>VLOOKUP(A401,away!$A$2:$E$405,3,FALSE)</f>
        <v>1.175</v>
      </c>
      <c r="I401" s="10">
        <f>VLOOKUP(C401,away!$B$2:$E$405,3,FALSE)</f>
        <v>0.67190000000000005</v>
      </c>
      <c r="J401" s="10">
        <f>VLOOKUP(B401,home!$B$2:$E$405,4,FALSE)</f>
        <v>0.62709999999999999</v>
      </c>
      <c r="K401" s="12">
        <f t="shared" si="560"/>
        <v>0.84912368125000004</v>
      </c>
      <c r="L401" s="12">
        <f t="shared" si="561"/>
        <v>0.49508447575000003</v>
      </c>
      <c r="M401" s="13">
        <f t="shared" si="562"/>
        <v>0.26074609610662669</v>
      </c>
      <c r="N401" s="13">
        <f t="shared" si="563"/>
        <v>0.22140568499762517</v>
      </c>
      <c r="O401" s="13">
        <f t="shared" si="564"/>
        <v>0.1290913442948084</v>
      </c>
      <c r="P401" s="13">
        <f t="shared" si="565"/>
        <v>0.1096145174851189</v>
      </c>
      <c r="Q401" s="13">
        <f t="shared" si="566"/>
        <v>9.4000405147430688E-2</v>
      </c>
      <c r="R401" s="13">
        <f t="shared" si="567"/>
        <v>3.1955560257028982E-2</v>
      </c>
      <c r="S401" s="13">
        <f t="shared" si="568"/>
        <v>1.1520155644614147E-2</v>
      </c>
      <c r="T401" s="13">
        <f t="shared" si="569"/>
        <v>4.6538141302703319E-2</v>
      </c>
      <c r="U401" s="13">
        <f t="shared" si="570"/>
        <v>2.7134222961854648E-2</v>
      </c>
      <c r="V401" s="13">
        <f t="shared" si="571"/>
        <v>5.3810384942508437E-4</v>
      </c>
      <c r="W401" s="13">
        <f t="shared" si="572"/>
        <v>2.6605990019259271E-2</v>
      </c>
      <c r="X401" s="13">
        <f t="shared" si="573"/>
        <v>1.3172212620494709E-2</v>
      </c>
      <c r="Y401" s="13">
        <f t="shared" si="574"/>
        <v>3.2606789898425785E-3</v>
      </c>
      <c r="Z401" s="13">
        <f t="shared" si="575"/>
        <v>5.2735672657162449E-3</v>
      </c>
      <c r="AA401" s="13">
        <f t="shared" si="576"/>
        <v>4.477910849984475E-3</v>
      </c>
      <c r="AB401" s="13">
        <f t="shared" si="577"/>
        <v>1.9011500726240668E-3</v>
      </c>
      <c r="AC401" s="13">
        <f t="shared" si="578"/>
        <v>1.4138273470903516E-5</v>
      </c>
      <c r="AD401" s="13">
        <f t="shared" si="579"/>
        <v>5.6479440471135468E-3</v>
      </c>
      <c r="AE401" s="13">
        <f t="shared" si="580"/>
        <v>2.7962094176305434E-3</v>
      </c>
      <c r="AF401" s="13">
        <f t="shared" si="581"/>
        <v>6.9217993680741519E-4</v>
      </c>
      <c r="AG401" s="13">
        <f t="shared" si="582"/>
        <v>1.1422918037965581E-4</v>
      </c>
      <c r="AH401" s="13">
        <f t="shared" si="583"/>
        <v>6.5271532126987182E-4</v>
      </c>
      <c r="AI401" s="13">
        <f t="shared" si="584"/>
        <v>5.5423603640495007E-4</v>
      </c>
      <c r="AJ401" s="13">
        <f t="shared" si="585"/>
        <v>2.3530747175679007E-4</v>
      </c>
      <c r="AK401" s="13">
        <f t="shared" si="586"/>
        <v>6.6601715547918682E-5</v>
      </c>
      <c r="AL401" s="13">
        <f t="shared" si="587"/>
        <v>2.3774239349715975E-7</v>
      </c>
      <c r="AM401" s="13">
        <f t="shared" si="588"/>
        <v>9.5916060815581588E-4</v>
      </c>
      <c r="AN401" s="13">
        <f t="shared" si="589"/>
        <v>4.7486552684887327E-4</v>
      </c>
      <c r="AO401" s="13">
        <f t="shared" si="590"/>
        <v>1.1754927520586098E-4</v>
      </c>
      <c r="AP401" s="13">
        <f t="shared" si="591"/>
        <v>1.9398940430028725E-5</v>
      </c>
      <c r="AQ401" s="13">
        <f t="shared" si="592"/>
        <v>2.4010285632265622E-6</v>
      </c>
      <c r="AR401" s="13">
        <f t="shared" si="593"/>
        <v>6.4629844528977493E-5</v>
      </c>
      <c r="AS401" s="13">
        <f t="shared" si="594"/>
        <v>5.4878731505060544E-5</v>
      </c>
      <c r="AT401" s="13">
        <f t="shared" si="595"/>
        <v>2.329941525895368E-5</v>
      </c>
      <c r="AU401" s="13">
        <f t="shared" si="596"/>
        <v>6.5946950852183918E-6</v>
      </c>
      <c r="AV401" s="13">
        <f t="shared" si="597"/>
        <v>1.3999279418704807E-6</v>
      </c>
      <c r="AW401" s="13">
        <f t="shared" si="598"/>
        <v>2.7762232789833014E-9</v>
      </c>
      <c r="AX401" s="13">
        <f t="shared" si="599"/>
        <v>1.3574099775120915E-4</v>
      </c>
      <c r="AY401" s="13">
        <f t="shared" si="600"/>
        <v>6.7203260709439321E-5</v>
      </c>
      <c r="AZ401" s="13">
        <f t="shared" si="601"/>
        <v>1.6635645548511669E-5</v>
      </c>
      <c r="BA401" s="13">
        <f t="shared" si="602"/>
        <v>2.7453499517159078E-6</v>
      </c>
      <c r="BB401" s="13">
        <f t="shared" si="603"/>
        <v>3.3979503539888942E-7</v>
      </c>
      <c r="BC401" s="13">
        <f t="shared" si="604"/>
        <v>3.3645449392582382E-8</v>
      </c>
      <c r="BD401" s="13">
        <f t="shared" si="605"/>
        <v>5.3328721160721387E-6</v>
      </c>
      <c r="BE401" s="13">
        <f t="shared" si="606"/>
        <v>4.528268002834652E-6</v>
      </c>
      <c r="BF401" s="13">
        <f t="shared" si="607"/>
        <v>1.9225297981267726E-6</v>
      </c>
      <c r="BG401" s="13">
        <f t="shared" si="608"/>
        <v>5.44155193166075E-7</v>
      </c>
      <c r="BH401" s="13">
        <f t="shared" si="609"/>
        <v>1.1551376519812058E-7</v>
      </c>
      <c r="BI401" s="13">
        <f t="shared" si="610"/>
        <v>1.9617094708015259E-8</v>
      </c>
      <c r="BJ401" s="14">
        <f t="shared" si="611"/>
        <v>0.41602974973293633</v>
      </c>
      <c r="BK401" s="14">
        <f t="shared" si="612"/>
        <v>0.38250045236235869</v>
      </c>
      <c r="BL401" s="14">
        <f t="shared" si="613"/>
        <v>0.19623231455157025</v>
      </c>
      <c r="BM401" s="14">
        <f t="shared" si="614"/>
        <v>0.15315527513945651</v>
      </c>
      <c r="BN401" s="14">
        <f t="shared" si="615"/>
        <v>0.84681360828863872</v>
      </c>
    </row>
    <row r="402" spans="1:66" x14ac:dyDescent="0.25">
      <c r="A402" t="s">
        <v>40</v>
      </c>
      <c r="B402" t="s">
        <v>239</v>
      </c>
      <c r="C402" t="s">
        <v>238</v>
      </c>
      <c r="D402" s="11">
        <v>44413</v>
      </c>
      <c r="E402" s="10">
        <f>VLOOKUP(A402,home!$A$2:$E$405,3,FALSE)</f>
        <v>1.4975000000000001</v>
      </c>
      <c r="F402" s="10">
        <f>VLOOKUP(B402,home!$B$2:$E$405,3,FALSE)</f>
        <v>0.98409999999999997</v>
      </c>
      <c r="G402" s="10">
        <f>VLOOKUP(C402,away!$B$2:$E$405,4,FALSE)</f>
        <v>0.90149999999999997</v>
      </c>
      <c r="H402" s="10">
        <f>VLOOKUP(A402,away!$A$2:$E$405,3,FALSE)</f>
        <v>1.175</v>
      </c>
      <c r="I402" s="10">
        <f>VLOOKUP(C402,away!$B$2:$E$405,3,FALSE)</f>
        <v>0.72340000000000004</v>
      </c>
      <c r="J402" s="10">
        <f>VLOOKUP(B402,home!$B$2:$E$405,4,FALSE)</f>
        <v>1.0302</v>
      </c>
      <c r="K402" s="12">
        <f t="shared" si="560"/>
        <v>1.3285313096249998</v>
      </c>
      <c r="L402" s="12">
        <f t="shared" si="561"/>
        <v>0.87566484900000008</v>
      </c>
      <c r="M402" s="13">
        <f t="shared" si="562"/>
        <v>0.11033918486767903</v>
      </c>
      <c r="N402" s="13">
        <f t="shared" si="563"/>
        <v>0.14658906177521261</v>
      </c>
      <c r="O402" s="13">
        <f t="shared" si="564"/>
        <v>9.6620145655939252E-2</v>
      </c>
      <c r="P402" s="13">
        <f t="shared" si="565"/>
        <v>0.12836288864444323</v>
      </c>
      <c r="Q402" s="13">
        <f t="shared" si="566"/>
        <v>9.7374079108461603E-2</v>
      </c>
      <c r="R402" s="13">
        <f t="shared" si="567"/>
        <v>4.2303432628083025E-2</v>
      </c>
      <c r="S402" s="13">
        <f t="shared" si="568"/>
        <v>3.7332682856288352E-2</v>
      </c>
      <c r="T402" s="13">
        <f t="shared" si="569"/>
        <v>8.5267058279025087E-2</v>
      </c>
      <c r="U402" s="13">
        <f t="shared" si="570"/>
        <v>5.6201434751020095E-2</v>
      </c>
      <c r="V402" s="13">
        <f t="shared" si="571"/>
        <v>4.8256564701197133E-3</v>
      </c>
      <c r="W402" s="13">
        <f t="shared" si="572"/>
        <v>4.3121504280497595E-2</v>
      </c>
      <c r="X402" s="13">
        <f t="shared" si="573"/>
        <v>3.7759985534434784E-2</v>
      </c>
      <c r="Y402" s="13">
        <f t="shared" si="574"/>
        <v>1.6532546015626509E-2</v>
      </c>
      <c r="Z402" s="13">
        <f t="shared" si="575"/>
        <v>1.2347876314817333E-2</v>
      </c>
      <c r="AA402" s="13">
        <f t="shared" si="576"/>
        <v>1.6404540291611789E-2</v>
      </c>
      <c r="AB402" s="13">
        <f t="shared" si="577"/>
        <v>1.0896972698705544E-2</v>
      </c>
      <c r="AC402" s="13">
        <f t="shared" si="578"/>
        <v>3.5086991356082645E-4</v>
      </c>
      <c r="AD402" s="13">
        <f t="shared" si="579"/>
        <v>1.4322067138692374E-2</v>
      </c>
      <c r="AE402" s="13">
        <f t="shared" si="580"/>
        <v>1.254133075837092E-2</v>
      </c>
      <c r="AF402" s="13">
        <f t="shared" si="581"/>
        <v>5.4910012523939639E-3</v>
      </c>
      <c r="AG402" s="13">
        <f t="shared" si="582"/>
        <v>1.6027589275121239E-3</v>
      </c>
      <c r="AH402" s="13">
        <f t="shared" si="583"/>
        <v>2.7031503121712989E-3</v>
      </c>
      <c r="AI402" s="13">
        <f t="shared" si="584"/>
        <v>3.5912198243421632E-3</v>
      </c>
      <c r="AJ402" s="13">
        <f t="shared" si="585"/>
        <v>2.3855239881922781E-3</v>
      </c>
      <c r="AK402" s="13">
        <f t="shared" si="586"/>
        <v>1.0564144360583128E-3</v>
      </c>
      <c r="AL402" s="13">
        <f t="shared" si="587"/>
        <v>1.6327354854797986E-5</v>
      </c>
      <c r="AM402" s="13">
        <f t="shared" si="588"/>
        <v>3.8054629224608299E-3</v>
      </c>
      <c r="AN402" s="13">
        <f t="shared" si="589"/>
        <v>3.3323101153717614E-3</v>
      </c>
      <c r="AO402" s="13">
        <f t="shared" si="590"/>
        <v>1.458993416999093E-3</v>
      </c>
      <c r="AP402" s="13">
        <f t="shared" si="591"/>
        <v>4.2586308339616829E-4</v>
      </c>
      <c r="AQ402" s="13">
        <f t="shared" si="592"/>
        <v>9.3228333154195037E-5</v>
      </c>
      <c r="AR402" s="13">
        <f t="shared" si="593"/>
        <v>4.7341074198635691E-4</v>
      </c>
      <c r="AS402" s="13">
        <f t="shared" si="594"/>
        <v>6.2894099304167768E-4</v>
      </c>
      <c r="AT402" s="13">
        <f t="shared" si="595"/>
        <v>4.1778390058125402E-4</v>
      </c>
      <c r="AU402" s="13">
        <f t="shared" si="596"/>
        <v>1.8501299752648464E-4</v>
      </c>
      <c r="AV402" s="13">
        <f t="shared" si="597"/>
        <v>6.1448889975376854E-5</v>
      </c>
      <c r="AW402" s="13">
        <f t="shared" si="598"/>
        <v>5.276221769159896E-7</v>
      </c>
      <c r="AX402" s="13">
        <f t="shared" si="599"/>
        <v>8.4261277335104441E-4</v>
      </c>
      <c r="AY402" s="13">
        <f t="shared" si="600"/>
        <v>7.3784638694191352E-4</v>
      </c>
      <c r="AZ402" s="13">
        <f t="shared" si="601"/>
        <v>3.2305307250334318E-4</v>
      </c>
      <c r="BA402" s="13">
        <f t="shared" si="602"/>
        <v>9.4295406650875345E-5</v>
      </c>
      <c r="BB402" s="13">
        <f t="shared" si="603"/>
        <v>2.0642793256583091E-5</v>
      </c>
      <c r="BC402" s="13">
        <f t="shared" si="604"/>
        <v>3.6152336879928116E-6</v>
      </c>
      <c r="BD402" s="13">
        <f t="shared" si="605"/>
        <v>6.9091524316076836E-5</v>
      </c>
      <c r="BE402" s="13">
        <f t="shared" si="606"/>
        <v>9.1790253283625085E-5</v>
      </c>
      <c r="BF402" s="13">
        <f t="shared" si="607"/>
        <v>6.0973112702852443E-5</v>
      </c>
      <c r="BG402" s="13">
        <f t="shared" si="608"/>
        <v>2.7001563090344413E-5</v>
      </c>
      <c r="BH402" s="13">
        <f t="shared" si="609"/>
        <v>8.9681054935843283E-6</v>
      </c>
      <c r="BI402" s="13">
        <f t="shared" si="610"/>
        <v>2.3828817872493481E-6</v>
      </c>
      <c r="BJ402" s="14">
        <f t="shared" si="611"/>
        <v>0.47173931660800139</v>
      </c>
      <c r="BK402" s="14">
        <f t="shared" si="612"/>
        <v>0.28196545649388782</v>
      </c>
      <c r="BL402" s="14">
        <f t="shared" si="613"/>
        <v>0.23418963954990865</v>
      </c>
      <c r="BM402" s="14">
        <f t="shared" si="614"/>
        <v>0.37791617752203144</v>
      </c>
      <c r="BN402" s="14">
        <f t="shared" si="615"/>
        <v>0.6215887926798187</v>
      </c>
    </row>
    <row r="403" spans="1:66" x14ac:dyDescent="0.25">
      <c r="A403" t="s">
        <v>13</v>
      </c>
      <c r="B403" t="s">
        <v>53</v>
      </c>
      <c r="C403" t="s">
        <v>249</v>
      </c>
      <c r="D403" s="11">
        <v>44444</v>
      </c>
      <c r="E403" s="10">
        <f>VLOOKUP(A403,home!$A$2:$E$405,3,FALSE)</f>
        <v>1.5819000000000001</v>
      </c>
      <c r="F403" s="10">
        <f>VLOOKUP(B403,home!$B$2:$E$405,3,FALSE)</f>
        <v>0.71120000000000005</v>
      </c>
      <c r="G403" s="10">
        <f>VLOOKUP(C403,away!$B$2:$E$405,4,FALSE)</f>
        <v>0.86919999999999997</v>
      </c>
      <c r="H403" s="10">
        <f>VLOOKUP(A403,away!$A$2:$E$405,3,FALSE)</f>
        <v>1.2997000000000001</v>
      </c>
      <c r="I403" s="10">
        <f>VLOOKUP(C403,away!$B$2:$E$405,3,FALSE)</f>
        <v>0.67320000000000002</v>
      </c>
      <c r="J403" s="10">
        <f>VLOOKUP(B403,home!$B$2:$E$405,4,FALSE)</f>
        <v>1.2984</v>
      </c>
      <c r="K403" s="12">
        <f t="shared" si="560"/>
        <v>0.9778910957760002</v>
      </c>
      <c r="L403" s="12">
        <f t="shared" si="561"/>
        <v>1.1360455191360002</v>
      </c>
      <c r="M403" s="13">
        <f t="shared" si="562"/>
        <v>0.12076163742389685</v>
      </c>
      <c r="N403" s="13">
        <f t="shared" si="563"/>
        <v>0.11809172994815853</v>
      </c>
      <c r="O403" s="13">
        <f t="shared" si="564"/>
        <v>0.13719071707894434</v>
      </c>
      <c r="P403" s="13">
        <f t="shared" si="565"/>
        <v>0.1341575806546241</v>
      </c>
      <c r="Q403" s="13">
        <f t="shared" si="566"/>
        <v>5.7740425600544119E-2</v>
      </c>
      <c r="R403" s="13">
        <f t="shared" si="567"/>
        <v>7.7927449702294718E-2</v>
      </c>
      <c r="S403" s="13">
        <f t="shared" si="568"/>
        <v>3.7259879940027198E-2</v>
      </c>
      <c r="T403" s="13">
        <f t="shared" si="569"/>
        <v>6.5595751776503744E-2</v>
      </c>
      <c r="U403" s="13">
        <f t="shared" si="570"/>
        <v>7.6204559180406126E-2</v>
      </c>
      <c r="V403" s="13">
        <f t="shared" si="571"/>
        <v>4.5992304021087761E-3</v>
      </c>
      <c r="W403" s="13">
        <f t="shared" si="572"/>
        <v>1.882128268702957E-2</v>
      </c>
      <c r="X403" s="13">
        <f t="shared" si="573"/>
        <v>2.138183386099192E-2</v>
      </c>
      <c r="Y403" s="13">
        <f t="shared" si="574"/>
        <v>1.2145368274345137E-2</v>
      </c>
      <c r="Z403" s="13">
        <f t="shared" si="575"/>
        <v>2.9509710017329317E-2</v>
      </c>
      <c r="AA403" s="13">
        <f t="shared" si="576"/>
        <v>2.8857282664878175E-2</v>
      </c>
      <c r="AB403" s="13">
        <f t="shared" si="577"/>
        <v>1.4109639883137745E-2</v>
      </c>
      <c r="AC403" s="13">
        <f t="shared" si="578"/>
        <v>3.193385937695599E-4</v>
      </c>
      <c r="AD403" s="13">
        <f t="shared" si="579"/>
        <v>4.6012911876823007E-3</v>
      </c>
      <c r="AE403" s="13">
        <f t="shared" si="580"/>
        <v>5.2272762360064421E-3</v>
      </c>
      <c r="AF403" s="13">
        <f t="shared" si="581"/>
        <v>2.9692118726006079E-3</v>
      </c>
      <c r="AG403" s="13">
        <f t="shared" si="582"/>
        <v>1.124386614411111E-3</v>
      </c>
      <c r="AH403" s="13">
        <f t="shared" si="583"/>
        <v>8.3810934590474225E-3</v>
      </c>
      <c r="AI403" s="13">
        <f t="shared" si="584"/>
        <v>8.1957966664689529E-3</v>
      </c>
      <c r="AJ403" s="13">
        <f t="shared" si="585"/>
        <v>4.0072982914653062E-3</v>
      </c>
      <c r="AK403" s="13">
        <f t="shared" si="586"/>
        <v>1.3062337724474341E-3</v>
      </c>
      <c r="AL403" s="13">
        <f t="shared" si="587"/>
        <v>1.4190497599628033E-5</v>
      </c>
      <c r="AM403" s="13">
        <f t="shared" si="588"/>
        <v>8.9991233630142009E-4</v>
      </c>
      <c r="AN403" s="13">
        <f t="shared" si="589"/>
        <v>1.0223413772704375E-3</v>
      </c>
      <c r="AO403" s="13">
        <f t="shared" si="590"/>
        <v>5.8071317033770386E-4</v>
      </c>
      <c r="AP403" s="13">
        <f t="shared" si="591"/>
        <v>2.1990553168846976E-4</v>
      </c>
      <c r="AQ403" s="13">
        <f t="shared" si="592"/>
        <v>6.2455673476976414E-5</v>
      </c>
      <c r="AR403" s="13">
        <f t="shared" si="593"/>
        <v>1.9042607339221727E-3</v>
      </c>
      <c r="AS403" s="13">
        <f t="shared" si="594"/>
        <v>1.8621596157383637E-3</v>
      </c>
      <c r="AT403" s="13">
        <f t="shared" si="595"/>
        <v>9.104946535721019E-4</v>
      </c>
      <c r="AU403" s="13">
        <f t="shared" si="596"/>
        <v>2.9678820482660417E-4</v>
      </c>
      <c r="AV403" s="13">
        <f t="shared" si="597"/>
        <v>7.2556635707819977E-5</v>
      </c>
      <c r="AW403" s="13">
        <f t="shared" si="598"/>
        <v>4.379064565311987E-7</v>
      </c>
      <c r="AX403" s="13">
        <f t="shared" si="599"/>
        <v>1.4666937677468929E-4</v>
      </c>
      <c r="AY403" s="13">
        <f t="shared" si="600"/>
        <v>1.666230882793555E-4</v>
      </c>
      <c r="AZ403" s="13">
        <f t="shared" si="601"/>
        <v>9.4645706412182004E-5</v>
      </c>
      <c r="BA403" s="13">
        <f t="shared" si="602"/>
        <v>3.5840610225006921E-5</v>
      </c>
      <c r="BB403" s="13">
        <f t="shared" si="603"/>
        <v>1.0179141162304751E-5</v>
      </c>
      <c r="BC403" s="13">
        <f t="shared" si="604"/>
        <v>2.3127935412178254E-6</v>
      </c>
      <c r="BD403" s="13">
        <f t="shared" si="605"/>
        <v>3.6055447900648581E-4</v>
      </c>
      <c r="BE403" s="13">
        <f t="shared" si="606"/>
        <v>3.5258301456259728E-4</v>
      </c>
      <c r="BF403" s="13">
        <f t="shared" si="607"/>
        <v>1.7239389523131184E-4</v>
      </c>
      <c r="BG403" s="13">
        <f t="shared" si="608"/>
        <v>5.6194151704280171E-5</v>
      </c>
      <c r="BH403" s="13">
        <f t="shared" si="609"/>
        <v>1.3737940146575328E-5</v>
      </c>
      <c r="BI403" s="13">
        <f t="shared" si="610"/>
        <v>2.6868418687279317E-6</v>
      </c>
      <c r="BJ403" s="14">
        <f t="shared" si="611"/>
        <v>0.31094015686374332</v>
      </c>
      <c r="BK403" s="14">
        <f t="shared" si="612"/>
        <v>0.29727848060030554</v>
      </c>
      <c r="BL403" s="14">
        <f t="shared" si="613"/>
        <v>0.3621844808653773</v>
      </c>
      <c r="BM403" s="14">
        <f t="shared" si="614"/>
        <v>0.35387710275646989</v>
      </c>
      <c r="BN403" s="14">
        <f t="shared" si="615"/>
        <v>0.64586954040846267</v>
      </c>
    </row>
    <row r="404" spans="1:66" x14ac:dyDescent="0.25">
      <c r="A404" t="s">
        <v>13</v>
      </c>
      <c r="B404" t="s">
        <v>250</v>
      </c>
      <c r="C404" t="s">
        <v>52</v>
      </c>
      <c r="D404" s="11">
        <v>44444</v>
      </c>
      <c r="E404" s="10">
        <f>VLOOKUP(A404,home!$A$2:$E$405,3,FALSE)</f>
        <v>1.5819000000000001</v>
      </c>
      <c r="F404" s="10">
        <f>VLOOKUP(B404,home!$B$2:$E$405,3,FALSE)</f>
        <v>1.3038000000000001</v>
      </c>
      <c r="G404" s="10">
        <f>VLOOKUP(C404,away!$B$2:$E$405,4,FALSE)</f>
        <v>1.0668</v>
      </c>
      <c r="H404" s="10">
        <f>VLOOKUP(A404,away!$A$2:$E$405,3,FALSE)</f>
        <v>1.2997000000000001</v>
      </c>
      <c r="I404" s="10">
        <f>VLOOKUP(C404,away!$B$2:$E$405,3,FALSE)</f>
        <v>0.91369999999999996</v>
      </c>
      <c r="J404" s="10">
        <f>VLOOKUP(B404,home!$B$2:$E$405,4,FALSE)</f>
        <v>0.86560000000000004</v>
      </c>
      <c r="K404" s="12">
        <f t="shared" si="560"/>
        <v>2.2002549654959997</v>
      </c>
      <c r="L404" s="12">
        <f t="shared" si="561"/>
        <v>1.027931066384</v>
      </c>
      <c r="M404" s="13">
        <f t="shared" si="562"/>
        <v>3.9629319951063696E-2</v>
      </c>
      <c r="N404" s="13">
        <f t="shared" si="563"/>
        <v>8.719460800155758E-2</v>
      </c>
      <c r="O404" s="13">
        <f t="shared" si="564"/>
        <v>4.0736209117369623E-2</v>
      </c>
      <c r="P404" s="13">
        <f t="shared" si="565"/>
        <v>8.9630046385975937E-2</v>
      </c>
      <c r="Q404" s="13">
        <f t="shared" si="566"/>
        <v>9.5925184609952169E-2</v>
      </c>
      <c r="R404" s="13">
        <f t="shared" si="567"/>
        <v>2.0937007439229691E-2</v>
      </c>
      <c r="S404" s="13">
        <f t="shared" si="568"/>
        <v>5.06793027553364E-2</v>
      </c>
      <c r="T404" s="13">
        <f t="shared" si="569"/>
        <v>9.8604477309190183E-2</v>
      </c>
      <c r="U404" s="13">
        <f t="shared" si="570"/>
        <v>4.6066754580791819E-2</v>
      </c>
      <c r="V404" s="13">
        <f t="shared" si="571"/>
        <v>1.2735767530984335E-2</v>
      </c>
      <c r="W404" s="13">
        <f t="shared" si="572"/>
        <v>7.035328791805591E-2</v>
      </c>
      <c r="X404" s="13">
        <f t="shared" si="573"/>
        <v>7.2318330273227788E-2</v>
      </c>
      <c r="Y404" s="13">
        <f t="shared" si="574"/>
        <v>3.7169129178434672E-2</v>
      </c>
      <c r="Z404" s="13">
        <f t="shared" si="575"/>
        <v>7.1739334612990393E-3</v>
      </c>
      <c r="AA404" s="13">
        <f t="shared" si="576"/>
        <v>1.5784482720361117E-2</v>
      </c>
      <c r="AB404" s="13">
        <f t="shared" si="577"/>
        <v>1.7364943241630178E-2</v>
      </c>
      <c r="AC404" s="13">
        <f t="shared" si="578"/>
        <v>1.8002886435673192E-3</v>
      </c>
      <c r="AD404" s="13">
        <f t="shared" si="579"/>
        <v>3.8698792770168064E-2</v>
      </c>
      <c r="AE404" s="13">
        <f t="shared" si="580"/>
        <v>3.977969132001228E-2</v>
      </c>
      <c r="AF404" s="13">
        <f t="shared" si="581"/>
        <v>2.0445390259503288E-2</v>
      </c>
      <c r="AG404" s="13">
        <f t="shared" si="582"/>
        <v>7.0054839373627532E-3</v>
      </c>
      <c r="AH404" s="13">
        <f t="shared" si="583"/>
        <v>1.8435772682602451E-3</v>
      </c>
      <c r="AI404" s="13">
        <f t="shared" si="584"/>
        <v>4.0563400387651546E-3</v>
      </c>
      <c r="AJ404" s="13">
        <f t="shared" si="585"/>
        <v>4.4624911560166344E-3</v>
      </c>
      <c r="AK404" s="13">
        <f t="shared" si="586"/>
        <v>3.2728727748358617E-3</v>
      </c>
      <c r="AL404" s="13">
        <f t="shared" si="587"/>
        <v>1.6286926430263252E-4</v>
      </c>
      <c r="AM404" s="13">
        <f t="shared" si="588"/>
        <v>1.7029442190252583E-2</v>
      </c>
      <c r="AN404" s="13">
        <f t="shared" si="589"/>
        <v>1.7505092670551017E-2</v>
      </c>
      <c r="AO404" s="13">
        <f t="shared" si="590"/>
        <v>8.9970142879951254E-3</v>
      </c>
      <c r="AP404" s="13">
        <f t="shared" si="591"/>
        <v>3.082770163776971E-3</v>
      </c>
      <c r="AQ404" s="13">
        <f t="shared" si="592"/>
        <v>7.9221880546700995E-4</v>
      </c>
      <c r="AR404" s="13">
        <f t="shared" si="593"/>
        <v>3.7901406946481124E-4</v>
      </c>
      <c r="AS404" s="13">
        <f t="shared" si="594"/>
        <v>8.339275883327968E-4</v>
      </c>
      <c r="AT404" s="13">
        <f t="shared" si="595"/>
        <v>9.1742665854667015E-4</v>
      </c>
      <c r="AU404" s="13">
        <f t="shared" si="596"/>
        <v>6.7285752031523806E-4</v>
      </c>
      <c r="AV404" s="13">
        <f t="shared" si="597"/>
        <v>3.7011452503623205E-4</v>
      </c>
      <c r="AW404" s="13">
        <f t="shared" si="598"/>
        <v>1.0232308730225961E-5</v>
      </c>
      <c r="AX404" s="13">
        <f t="shared" si="599"/>
        <v>6.2448524564550556E-3</v>
      </c>
      <c r="AY404" s="13">
        <f t="shared" si="600"/>
        <v>6.419277844974587E-3</v>
      </c>
      <c r="AZ404" s="13">
        <f t="shared" si="601"/>
        <v>3.2992875602999563E-3</v>
      </c>
      <c r="BA404" s="13">
        <f t="shared" si="602"/>
        <v>1.1304800600555331E-3</v>
      </c>
      <c r="BB404" s="13">
        <f t="shared" si="603"/>
        <v>2.9051389341468311E-4</v>
      </c>
      <c r="BC404" s="13">
        <f t="shared" si="604"/>
        <v>5.9725651251424616E-5</v>
      </c>
      <c r="BD404" s="13">
        <f t="shared" si="605"/>
        <v>6.4933389433250455E-5</v>
      </c>
      <c r="BE404" s="13">
        <f t="shared" si="606"/>
        <v>1.4287001252699479E-4</v>
      </c>
      <c r="BF404" s="13">
        <f t="shared" si="607"/>
        <v>1.5717522724149801E-4</v>
      </c>
      <c r="BG404" s="13">
        <f t="shared" si="608"/>
        <v>1.1527519139702271E-4</v>
      </c>
      <c r="BH404" s="13">
        <f t="shared" si="609"/>
        <v>6.3408703067450246E-5</v>
      </c>
      <c r="BI404" s="13">
        <f t="shared" si="610"/>
        <v>2.7903062755963753E-5</v>
      </c>
      <c r="BJ404" s="14">
        <f t="shared" si="611"/>
        <v>0.6323450511619586</v>
      </c>
      <c r="BK404" s="14">
        <f t="shared" si="612"/>
        <v>0.20105687237620493</v>
      </c>
      <c r="BL404" s="14">
        <f t="shared" si="613"/>
        <v>0.15826958428537821</v>
      </c>
      <c r="BM404" s="14">
        <f t="shared" si="614"/>
        <v>0.61838402024344774</v>
      </c>
      <c r="BN404" s="14">
        <f t="shared" si="615"/>
        <v>0.37405237550514875</v>
      </c>
    </row>
    <row r="405" spans="1:66" x14ac:dyDescent="0.25">
      <c r="A405" t="s">
        <v>13</v>
      </c>
      <c r="B405" t="s">
        <v>54</v>
      </c>
      <c r="C405" t="s">
        <v>56</v>
      </c>
      <c r="D405" s="11">
        <v>44444</v>
      </c>
      <c r="E405" s="10">
        <f>VLOOKUP(A405,home!$A$2:$E$405,3,FALSE)</f>
        <v>1.5819000000000001</v>
      </c>
      <c r="F405" s="10">
        <f>VLOOKUP(B405,home!$B$2:$E$405,3,FALSE)</f>
        <v>0.71120000000000005</v>
      </c>
      <c r="G405" s="10">
        <f>VLOOKUP(C405,away!$B$2:$E$405,4,FALSE)</f>
        <v>1.1457999999999999</v>
      </c>
      <c r="H405" s="10">
        <f>VLOOKUP(A405,away!$A$2:$E$405,3,FALSE)</f>
        <v>1.2997000000000001</v>
      </c>
      <c r="I405" s="10">
        <f>VLOOKUP(C405,away!$B$2:$E$405,3,FALSE)</f>
        <v>0.52900000000000003</v>
      </c>
      <c r="J405" s="10">
        <f>VLOOKUP(B405,home!$B$2:$E$405,4,FALSE)</f>
        <v>1.2503</v>
      </c>
      <c r="K405" s="12">
        <f t="shared" si="560"/>
        <v>1.2890791734240001</v>
      </c>
      <c r="L405" s="12">
        <f t="shared" si="561"/>
        <v>0.85963288738999999</v>
      </c>
      <c r="M405" s="13">
        <f t="shared" si="562"/>
        <v>0.11663427893755497</v>
      </c>
      <c r="N405" s="13">
        <f t="shared" si="563"/>
        <v>0.15035081988572763</v>
      </c>
      <c r="O405" s="13">
        <f t="shared" si="564"/>
        <v>0.10026266197174105</v>
      </c>
      <c r="P405" s="13">
        <f t="shared" si="565"/>
        <v>0.12924650941982188</v>
      </c>
      <c r="Q405" s="13">
        <f t="shared" si="566"/>
        <v>9.690705531095728E-2</v>
      </c>
      <c r="R405" s="13">
        <f t="shared" si="567"/>
        <v>4.3094540804087644E-2</v>
      </c>
      <c r="S405" s="13">
        <f t="shared" si="568"/>
        <v>3.5805640394432507E-2</v>
      </c>
      <c r="T405" s="13">
        <f t="shared" si="569"/>
        <v>8.3304491765420638E-2</v>
      </c>
      <c r="U405" s="13">
        <f t="shared" si="570"/>
        <v>5.5552275038820147E-2</v>
      </c>
      <c r="V405" s="13">
        <f t="shared" si="571"/>
        <v>4.408608668506296E-3</v>
      </c>
      <c r="W405" s="13">
        <f t="shared" si="572"/>
        <v>4.1640288919734217E-2</v>
      </c>
      <c r="X405" s="13">
        <f t="shared" si="573"/>
        <v>3.5795361795824952E-2</v>
      </c>
      <c r="Y405" s="13">
        <f t="shared" si="574"/>
        <v>1.5385435107857346E-2</v>
      </c>
      <c r="Z405" s="13">
        <f t="shared" si="575"/>
        <v>1.2348494847388012E-2</v>
      </c>
      <c r="AA405" s="13">
        <f t="shared" si="576"/>
        <v>1.5918187530901462E-2</v>
      </c>
      <c r="AB405" s="13">
        <f t="shared" si="577"/>
        <v>1.0259902012371345E-2</v>
      </c>
      <c r="AC405" s="13">
        <f t="shared" si="578"/>
        <v>3.0533330712934748E-4</v>
      </c>
      <c r="AD405" s="13">
        <f t="shared" si="579"/>
        <v>1.3419407305446886E-2</v>
      </c>
      <c r="AE405" s="13">
        <f t="shared" si="580"/>
        <v>1.1535763849043767E-2</v>
      </c>
      <c r="AF405" s="13">
        <f t="shared" si="581"/>
        <v>4.9582609929013357E-3</v>
      </c>
      <c r="AG405" s="13">
        <f t="shared" si="582"/>
        <v>1.4207614045869945E-3</v>
      </c>
      <c r="AH405" s="13">
        <f t="shared" si="583"/>
        <v>2.6537930701451733E-3</v>
      </c>
      <c r="AI405" s="13">
        <f t="shared" si="584"/>
        <v>3.4209493773010792E-3</v>
      </c>
      <c r="AJ405" s="13">
        <f t="shared" si="585"/>
        <v>2.2049372978083124E-3</v>
      </c>
      <c r="AK405" s="13">
        <f t="shared" si="586"/>
        <v>9.4744624977016246E-4</v>
      </c>
      <c r="AL405" s="13">
        <f t="shared" si="587"/>
        <v>1.3534019163339406E-5</v>
      </c>
      <c r="AM405" s="13">
        <f t="shared" si="588"/>
        <v>3.45973569542909E-3</v>
      </c>
      <c r="AN405" s="13">
        <f t="shared" si="589"/>
        <v>2.9741025854679586E-3</v>
      </c>
      <c r="AO405" s="13">
        <f t="shared" si="590"/>
        <v>1.2783181964699424E-3</v>
      </c>
      <c r="AP405" s="13">
        <f t="shared" si="591"/>
        <v>3.6629478741154469E-4</v>
      </c>
      <c r="AQ405" s="13">
        <f t="shared" si="592"/>
        <v>7.8719761434623079E-5</v>
      </c>
      <c r="AR405" s="13">
        <f t="shared" si="593"/>
        <v>4.5625755988489377E-4</v>
      </c>
      <c r="AS405" s="13">
        <f t="shared" si="594"/>
        <v>5.8815211816487002E-4</v>
      </c>
      <c r="AT405" s="13">
        <f t="shared" si="595"/>
        <v>3.7908732316577291E-4</v>
      </c>
      <c r="AU405" s="13">
        <f t="shared" si="596"/>
        <v>1.6289119106735044E-4</v>
      </c>
      <c r="AV405" s="13">
        <f t="shared" si="597"/>
        <v>5.2494910484787746E-5</v>
      </c>
      <c r="AW405" s="13">
        <f t="shared" si="598"/>
        <v>4.1659773115317615E-7</v>
      </c>
      <c r="AX405" s="13">
        <f t="shared" si="599"/>
        <v>7.433122050882065E-4</v>
      </c>
      <c r="AY405" s="13">
        <f t="shared" si="600"/>
        <v>6.3897561709220282E-4</v>
      </c>
      <c r="AZ405" s="13">
        <f t="shared" si="601"/>
        <v>2.7464222734638864E-4</v>
      </c>
      <c r="BA405" s="13">
        <f t="shared" si="602"/>
        <v>7.8697163630998964E-5</v>
      </c>
      <c r="BB405" s="13">
        <f t="shared" si="603"/>
        <v>1.6912667500379731E-5</v>
      </c>
      <c r="BC405" s="13">
        <f t="shared" si="604"/>
        <v>2.9077370393636892E-6</v>
      </c>
      <c r="BD405" s="13">
        <f t="shared" si="605"/>
        <v>6.5369000599561135E-5</v>
      </c>
      <c r="BE405" s="13">
        <f t="shared" si="606"/>
        <v>8.4265817260435237E-5</v>
      </c>
      <c r="BF405" s="13">
        <f t="shared" si="607"/>
        <v>5.4312655030989862E-5</v>
      </c>
      <c r="BG405" s="13">
        <f t="shared" si="608"/>
        <v>2.3337770817937091E-5</v>
      </c>
      <c r="BH405" s="13">
        <f t="shared" si="609"/>
        <v>7.5210585788862745E-6</v>
      </c>
      <c r="BI405" s="13">
        <f t="shared" si="610"/>
        <v>1.9390479952288396E-6</v>
      </c>
      <c r="BJ405" s="14">
        <f t="shared" si="611"/>
        <v>0.46463026498141174</v>
      </c>
      <c r="BK405" s="14">
        <f t="shared" si="612"/>
        <v>0.28705288036370052</v>
      </c>
      <c r="BL405" s="14">
        <f t="shared" si="613"/>
        <v>0.23619032180599714</v>
      </c>
      <c r="BM405" s="14">
        <f t="shared" si="614"/>
        <v>0.36308753664924587</v>
      </c>
      <c r="BN405" s="14">
        <f t="shared" si="615"/>
        <v>0.63649586632989053</v>
      </c>
    </row>
    <row r="406" spans="1:66" x14ac:dyDescent="0.25">
      <c r="A406" t="s">
        <v>16</v>
      </c>
      <c r="B406" t="s">
        <v>63</v>
      </c>
      <c r="C406" t="s">
        <v>256</v>
      </c>
      <c r="D406" s="11">
        <v>44444</v>
      </c>
      <c r="E406" s="10">
        <f>VLOOKUP(A406,home!$A$2:$E$405,3,FALSE)</f>
        <v>1.5825</v>
      </c>
      <c r="F406" s="10">
        <f>VLOOKUP(B406,home!$B$2:$E$405,3,FALSE)</f>
        <v>1.4613</v>
      </c>
      <c r="G406" s="10">
        <f>VLOOKUP(C406,away!$B$2:$E$405,4,FALSE)</f>
        <v>1.0111000000000001</v>
      </c>
      <c r="H406" s="10">
        <f>VLOOKUP(A406,away!$A$2:$E$405,3,FALSE)</f>
        <v>1.3228</v>
      </c>
      <c r="I406" s="10">
        <f>VLOOKUP(C406,away!$B$2:$E$405,3,FALSE)</f>
        <v>0.6048</v>
      </c>
      <c r="J406" s="10">
        <f>VLOOKUP(B406,home!$B$2:$E$405,4,FALSE)</f>
        <v>0.7087</v>
      </c>
      <c r="K406" s="12">
        <f t="shared" si="560"/>
        <v>2.3381760804750003</v>
      </c>
      <c r="L406" s="12">
        <f t="shared" si="561"/>
        <v>0.56698086412799997</v>
      </c>
      <c r="M406" s="13">
        <f t="shared" si="562"/>
        <v>5.474019874852469E-2</v>
      </c>
      <c r="N406" s="13">
        <f t="shared" si="563"/>
        <v>0.12799222335424798</v>
      </c>
      <c r="O406" s="13">
        <f t="shared" si="564"/>
        <v>3.1036645188976992E-2</v>
      </c>
      <c r="P406" s="13">
        <f t="shared" si="565"/>
        <v>7.2569141399055501E-2</v>
      </c>
      <c r="Q406" s="13">
        <f t="shared" si="566"/>
        <v>0.14963417756685818</v>
      </c>
      <c r="R406" s="13">
        <f t="shared" si="567"/>
        <v>8.7985919544401534E-3</v>
      </c>
      <c r="S406" s="13">
        <f t="shared" si="568"/>
        <v>2.4051247546566693E-2</v>
      </c>
      <c r="T406" s="13">
        <f t="shared" si="569"/>
        <v>8.4839715299939847E-2</v>
      </c>
      <c r="U406" s="13">
        <f t="shared" si="570"/>
        <v>2.057265724973175E-2</v>
      </c>
      <c r="V406" s="13">
        <f t="shared" si="571"/>
        <v>3.5427516887517603E-3</v>
      </c>
      <c r="W406" s="13">
        <f t="shared" si="572"/>
        <v>0.11662368493612559</v>
      </c>
      <c r="X406" s="13">
        <f t="shared" si="573"/>
        <v>6.6123397662876102E-2</v>
      </c>
      <c r="Y406" s="13">
        <f t="shared" si="574"/>
        <v>1.8745350572988428E-2</v>
      </c>
      <c r="Z406" s="13">
        <f t="shared" si="575"/>
        <v>1.6628777564793823E-3</v>
      </c>
      <c r="AA406" s="13">
        <f t="shared" si="576"/>
        <v>3.8881009949540244E-3</v>
      </c>
      <c r="AB406" s="13">
        <f t="shared" si="577"/>
        <v>4.5455323724362751E-3</v>
      </c>
      <c r="AC406" s="13">
        <f t="shared" si="578"/>
        <v>2.9353936197767521E-4</v>
      </c>
      <c r="AD406" s="13">
        <f t="shared" si="579"/>
        <v>6.8171677633625374E-2</v>
      </c>
      <c r="AE406" s="13">
        <f t="shared" si="580"/>
        <v>3.8652036693768363E-2</v>
      </c>
      <c r="AF406" s="13">
        <f t="shared" si="581"/>
        <v>1.0957482582469974E-2</v>
      </c>
      <c r="AG406" s="13">
        <f t="shared" si="582"/>
        <v>2.0708943144254451E-3</v>
      </c>
      <c r="AH406" s="13">
        <f t="shared" si="583"/>
        <v>2.3570496682697749E-4</v>
      </c>
      <c r="AI406" s="13">
        <f t="shared" si="584"/>
        <v>5.5111971548399224E-4</v>
      </c>
      <c r="AJ406" s="13">
        <f t="shared" si="585"/>
        <v>6.4430746811142917E-4</v>
      </c>
      <c r="AK406" s="13">
        <f t="shared" si="586"/>
        <v>5.0216810346985095E-4</v>
      </c>
      <c r="AL406" s="13">
        <f t="shared" si="587"/>
        <v>1.5565818139175504E-5</v>
      </c>
      <c r="AM406" s="13">
        <f t="shared" si="588"/>
        <v>3.1879477201759064E-2</v>
      </c>
      <c r="AN406" s="13">
        <f t="shared" si="589"/>
        <v>1.8075053531802231E-2</v>
      </c>
      <c r="AO406" s="13">
        <f t="shared" si="590"/>
        <v>5.1241047353105425E-3</v>
      </c>
      <c r="AP406" s="13">
        <f t="shared" si="591"/>
        <v>9.6842311023624954E-4</v>
      </c>
      <c r="AQ406" s="13">
        <f t="shared" si="592"/>
        <v>1.3726934297081852E-4</v>
      </c>
      <c r="AR406" s="13">
        <f t="shared" si="593"/>
        <v>2.6728041154164267E-5</v>
      </c>
      <c r="AS406" s="13">
        <f t="shared" si="594"/>
        <v>6.2494866504618317E-5</v>
      </c>
      <c r="AT406" s="13">
        <f t="shared" si="595"/>
        <v>7.3062001006788416E-5</v>
      </c>
      <c r="AU406" s="13">
        <f t="shared" si="596"/>
        <v>5.6943941048571039E-5</v>
      </c>
      <c r="AV406" s="13">
        <f t="shared" si="597"/>
        <v>3.3286240221936831E-5</v>
      </c>
      <c r="AW406" s="13">
        <f t="shared" si="598"/>
        <v>5.7321172625865331E-7</v>
      </c>
      <c r="AX406" s="13">
        <f t="shared" si="599"/>
        <v>1.2423305175200195E-2</v>
      </c>
      <c r="AY406" s="13">
        <f t="shared" si="600"/>
        <v>7.0437763035608612E-3</v>
      </c>
      <c r="AZ406" s="13">
        <f t="shared" si="601"/>
        <v>1.9968431876586329E-3</v>
      </c>
      <c r="BA406" s="13">
        <f t="shared" si="602"/>
        <v>3.7739062535560065E-4</v>
      </c>
      <c r="BB406" s="13">
        <f t="shared" si="603"/>
        <v>5.3493315719481182E-5</v>
      </c>
      <c r="BC406" s="13">
        <f t="shared" si="604"/>
        <v>6.0659372743406759E-6</v>
      </c>
      <c r="BD406" s="13">
        <f t="shared" si="605"/>
        <v>2.5257146450061324E-6</v>
      </c>
      <c r="BE406" s="13">
        <f t="shared" si="606"/>
        <v>5.9055655690587457E-6</v>
      </c>
      <c r="BF406" s="13">
        <f t="shared" si="607"/>
        <v>6.904126077624947E-6</v>
      </c>
      <c r="BG406" s="13">
        <f t="shared" si="608"/>
        <v>5.3810208170954465E-6</v>
      </c>
      <c r="BH406" s="13">
        <f t="shared" si="609"/>
        <v>3.1454435407676541E-6</v>
      </c>
      <c r="BI406" s="13">
        <f t="shared" si="610"/>
        <v>1.4709201699015033E-6</v>
      </c>
      <c r="BJ406" s="14">
        <f t="shared" si="611"/>
        <v>0.76189584308417335</v>
      </c>
      <c r="BK406" s="14">
        <f t="shared" si="612"/>
        <v>0.16225622086657637</v>
      </c>
      <c r="BL406" s="14">
        <f t="shared" si="613"/>
        <v>7.1052675895187017E-2</v>
      </c>
      <c r="BM406" s="14">
        <f t="shared" si="614"/>
        <v>0.5450534362984778</v>
      </c>
      <c r="BN406" s="14">
        <f t="shared" si="615"/>
        <v>0.44477097821210348</v>
      </c>
    </row>
    <row r="407" spans="1:66" x14ac:dyDescent="0.25">
      <c r="A407" t="s">
        <v>16</v>
      </c>
      <c r="B407" t="s">
        <v>65</v>
      </c>
      <c r="C407" t="s">
        <v>18</v>
      </c>
      <c r="D407" s="11">
        <v>44444</v>
      </c>
      <c r="E407" s="10">
        <f>VLOOKUP(A407,home!$A$2:$E$405,3,FALSE)</f>
        <v>1.5825</v>
      </c>
      <c r="F407" s="10">
        <f>VLOOKUP(B407,home!$B$2:$E$405,3,FALSE)</f>
        <v>1.0664</v>
      </c>
      <c r="G407" s="10">
        <f>VLOOKUP(C407,away!$B$2:$E$405,4,FALSE)</f>
        <v>0.71089999999999998</v>
      </c>
      <c r="H407" s="10">
        <f>VLOOKUP(A407,away!$A$2:$E$405,3,FALSE)</f>
        <v>1.3228</v>
      </c>
      <c r="I407" s="10">
        <f>VLOOKUP(C407,away!$B$2:$E$405,3,FALSE)</f>
        <v>0.94499999999999995</v>
      </c>
      <c r="J407" s="10">
        <f>VLOOKUP(B407,home!$B$2:$E$405,4,FALSE)</f>
        <v>1.2757000000000001</v>
      </c>
      <c r="K407" s="12">
        <f t="shared" si="560"/>
        <v>1.1996992002</v>
      </c>
      <c r="L407" s="12">
        <f t="shared" si="561"/>
        <v>1.5946836822000001</v>
      </c>
      <c r="M407" s="13">
        <f t="shared" si="562"/>
        <v>6.115260103687007E-2</v>
      </c>
      <c r="N407" s="13">
        <f t="shared" si="563"/>
        <v>7.3364726554082729E-2</v>
      </c>
      <c r="O407" s="13">
        <f t="shared" si="564"/>
        <v>9.7519054997583524E-2</v>
      </c>
      <c r="P407" s="13">
        <f t="shared" si="565"/>
        <v>0.11699353228486079</v>
      </c>
      <c r="Q407" s="13">
        <f t="shared" si="566"/>
        <v>4.4007801884912372E-2</v>
      </c>
      <c r="R407" s="13">
        <f t="shared" si="567"/>
        <v>7.7756022854105405E-2</v>
      </c>
      <c r="S407" s="13">
        <f t="shared" si="568"/>
        <v>5.5956273177310605E-2</v>
      </c>
      <c r="T407" s="13">
        <f t="shared" si="569"/>
        <v>7.0178523555360181E-2</v>
      </c>
      <c r="U407" s="13">
        <f t="shared" si="570"/>
        <v>9.3283838428803195E-2</v>
      </c>
      <c r="V407" s="13">
        <f t="shared" si="571"/>
        <v>1.1894691752019501E-2</v>
      </c>
      <c r="W407" s="13">
        <f t="shared" si="572"/>
        <v>1.7598708241296473E-2</v>
      </c>
      <c r="X407" s="13">
        <f t="shared" si="573"/>
        <v>2.8064372860194156E-2</v>
      </c>
      <c r="Y407" s="13">
        <f t="shared" si="574"/>
        <v>2.237689872566408E-2</v>
      </c>
      <c r="Z407" s="13">
        <f t="shared" si="575"/>
        <v>4.1332086946070747E-2</v>
      </c>
      <c r="AA407" s="13">
        <f t="shared" si="576"/>
        <v>4.9586071651797937E-2</v>
      </c>
      <c r="AB407" s="13">
        <f t="shared" si="577"/>
        <v>2.9744185250860939E-2</v>
      </c>
      <c r="AC407" s="13">
        <f t="shared" si="578"/>
        <v>1.4222637098761095E-3</v>
      </c>
      <c r="AD407" s="13">
        <f t="shared" si="579"/>
        <v>5.2782890504091311E-3</v>
      </c>
      <c r="AE407" s="13">
        <f t="shared" si="580"/>
        <v>8.4172014186223772E-3</v>
      </c>
      <c r="AF407" s="13">
        <f t="shared" si="581"/>
        <v>6.7113868760338979E-3</v>
      </c>
      <c r="AG407" s="13">
        <f t="shared" si="582"/>
        <v>3.5675130453808324E-3</v>
      </c>
      <c r="AH407" s="13">
        <f t="shared" si="583"/>
        <v>1.647790115104265E-2</v>
      </c>
      <c r="AI407" s="13">
        <f t="shared" si="584"/>
        <v>1.9768524831880532E-2</v>
      </c>
      <c r="AJ407" s="13">
        <f t="shared" si="585"/>
        <v>1.1858141714970457E-2</v>
      </c>
      <c r="AK407" s="13">
        <f t="shared" si="586"/>
        <v>4.742067710436104E-3</v>
      </c>
      <c r="AL407" s="13">
        <f t="shared" si="587"/>
        <v>1.0883962574782593E-4</v>
      </c>
      <c r="AM407" s="13">
        <f t="shared" si="588"/>
        <v>1.2664718304400502E-3</v>
      </c>
      <c r="AN407" s="13">
        <f t="shared" si="589"/>
        <v>2.019621961968714E-3</v>
      </c>
      <c r="AO407" s="13">
        <f t="shared" si="590"/>
        <v>1.6103290934821285E-3</v>
      </c>
      <c r="AP407" s="13">
        <f t="shared" si="591"/>
        <v>8.5598850944929006E-4</v>
      </c>
      <c r="AQ407" s="13">
        <f t="shared" si="592"/>
        <v>3.4125772704237062E-4</v>
      </c>
      <c r="AR407" s="13">
        <f t="shared" si="593"/>
        <v>5.2554080164944582E-3</v>
      </c>
      <c r="AS407" s="13">
        <f t="shared" si="594"/>
        <v>6.304908794113071E-3</v>
      </c>
      <c r="AT407" s="13">
        <f t="shared" si="595"/>
        <v>3.7819970188156986E-3</v>
      </c>
      <c r="AU407" s="13">
        <f t="shared" si="596"/>
        <v>1.5124195995439927E-3</v>
      </c>
      <c r="AV407" s="13">
        <f t="shared" si="597"/>
        <v>4.5361214598493296E-4</v>
      </c>
      <c r="AW407" s="13">
        <f t="shared" si="598"/>
        <v>5.7840422760700416E-6</v>
      </c>
      <c r="AX407" s="13">
        <f t="shared" si="599"/>
        <v>2.5323087367579297E-4</v>
      </c>
      <c r="AY407" s="13">
        <f t="shared" si="600"/>
        <v>4.0382314208003669E-4</v>
      </c>
      <c r="AZ407" s="13">
        <f t="shared" si="601"/>
        <v>3.2198508758488336E-4</v>
      </c>
      <c r="BA407" s="13">
        <f t="shared" si="602"/>
        <v>1.7115478836111719E-4</v>
      </c>
      <c r="BB407" s="13">
        <f t="shared" si="603"/>
        <v>6.8234437032466976E-5</v>
      </c>
      <c r="BC407" s="13">
        <f t="shared" si="604"/>
        <v>2.1762468659955675E-5</v>
      </c>
      <c r="BD407" s="13">
        <f t="shared" si="605"/>
        <v>1.3967855678677984E-3</v>
      </c>
      <c r="BE407" s="13">
        <f t="shared" si="606"/>
        <v>1.6757225286219007E-3</v>
      </c>
      <c r="BF407" s="13">
        <f t="shared" si="607"/>
        <v>1.0051814886724078E-3</v>
      </c>
      <c r="BG407" s="13">
        <f t="shared" si="608"/>
        <v>4.01971809338711E-4</v>
      </c>
      <c r="BH407" s="13">
        <f t="shared" si="609"/>
        <v>1.205613145416496E-4</v>
      </c>
      <c r="BI407" s="13">
        <f t="shared" si="610"/>
        <v>2.8927462526135525E-5</v>
      </c>
      <c r="BJ407" s="14">
        <f t="shared" si="611"/>
        <v>0.28689928213173305</v>
      </c>
      <c r="BK407" s="14">
        <f t="shared" si="612"/>
        <v>0.24793202472876494</v>
      </c>
      <c r="BL407" s="14">
        <f t="shared" si="613"/>
        <v>0.42267330433800149</v>
      </c>
      <c r="BM407" s="14">
        <f t="shared" si="614"/>
        <v>0.52764491943235137</v>
      </c>
      <c r="BN407" s="14">
        <f t="shared" si="615"/>
        <v>0.47079373961241489</v>
      </c>
    </row>
    <row r="408" spans="1:66" x14ac:dyDescent="0.25">
      <c r="A408" t="s">
        <v>16</v>
      </c>
      <c r="B408" t="s">
        <v>252</v>
      </c>
      <c r="C408" t="s">
        <v>257</v>
      </c>
      <c r="D408" s="11">
        <v>44444</v>
      </c>
      <c r="E408" s="10">
        <f>VLOOKUP(A408,home!$A$2:$E$405,3,FALSE)</f>
        <v>1.5825</v>
      </c>
      <c r="F408" s="10">
        <f>VLOOKUP(B408,home!$B$2:$E$405,3,FALSE)</f>
        <v>1.0664</v>
      </c>
      <c r="G408" s="10">
        <f>VLOOKUP(C408,away!$B$2:$E$405,4,FALSE)</f>
        <v>1.4218</v>
      </c>
      <c r="H408" s="10">
        <f>VLOOKUP(A408,away!$A$2:$E$405,3,FALSE)</f>
        <v>1.3228</v>
      </c>
      <c r="I408" s="10">
        <f>VLOOKUP(C408,away!$B$2:$E$405,3,FALSE)</f>
        <v>0.51970000000000005</v>
      </c>
      <c r="J408" s="10">
        <f>VLOOKUP(B408,home!$B$2:$E$405,4,FALSE)</f>
        <v>0.66149999999999998</v>
      </c>
      <c r="K408" s="12">
        <f t="shared" si="560"/>
        <v>2.3993984004</v>
      </c>
      <c r="L408" s="12">
        <f t="shared" si="561"/>
        <v>0.45475423434000001</v>
      </c>
      <c r="M408" s="13">
        <f t="shared" si="562"/>
        <v>5.7604612593398587E-2</v>
      </c>
      <c r="N408" s="13">
        <f t="shared" si="563"/>
        <v>0.13821641531226225</v>
      </c>
      <c r="O408" s="13">
        <f t="shared" si="564"/>
        <v>2.6195941494363301E-2</v>
      </c>
      <c r="P408" s="13">
        <f t="shared" si="565"/>
        <v>6.2854500118547277E-2</v>
      </c>
      <c r="Q408" s="13">
        <f t="shared" si="566"/>
        <v>0.1658181229046321</v>
      </c>
      <c r="R408" s="13">
        <f t="shared" si="567"/>
        <v>5.9563576585423073E-3</v>
      </c>
      <c r="S408" s="13">
        <f t="shared" si="568"/>
        <v>1.7145711112746917E-2</v>
      </c>
      <c r="T408" s="13">
        <f t="shared" si="569"/>
        <v>7.5406493521191997E-2</v>
      </c>
      <c r="U408" s="13">
        <f t="shared" si="570"/>
        <v>1.4291675038116701E-2</v>
      </c>
      <c r="V408" s="13">
        <f t="shared" si="571"/>
        <v>2.0787014030274015E-3</v>
      </c>
      <c r="W408" s="13">
        <f t="shared" si="572"/>
        <v>0.1326212462849016</v>
      </c>
      <c r="X408" s="13">
        <f t="shared" si="573"/>
        <v>6.0310073311507006E-2</v>
      </c>
      <c r="Y408" s="13">
        <f t="shared" si="574"/>
        <v>1.3713130605881816E-2</v>
      </c>
      <c r="Z408" s="13">
        <f t="shared" si="575"/>
        <v>9.0289295548853386E-4</v>
      </c>
      <c r="AA408" s="13">
        <f t="shared" si="576"/>
        <v>2.1663999131316166E-3</v>
      </c>
      <c r="AB408" s="13">
        <f t="shared" si="577"/>
        <v>2.5990282430973506E-3</v>
      </c>
      <c r="AC408" s="13">
        <f t="shared" si="578"/>
        <v>1.4175919655215163E-4</v>
      </c>
      <c r="AD408" s="13">
        <f t="shared" si="579"/>
        <v>7.9552801548761834E-2</v>
      </c>
      <c r="AE408" s="13">
        <f t="shared" si="580"/>
        <v>3.6176973357909162E-2</v>
      </c>
      <c r="AF408" s="13">
        <f t="shared" si="581"/>
        <v>8.225815910057277E-3</v>
      </c>
      <c r="AG408" s="13">
        <f t="shared" si="582"/>
        <v>1.2469082053332956E-3</v>
      </c>
      <c r="AH408" s="13">
        <f t="shared" si="583"/>
        <v>1.02648598666042E-4</v>
      </c>
      <c r="AI408" s="13">
        <f t="shared" si="584"/>
        <v>2.4629488344260275E-4</v>
      </c>
      <c r="AJ408" s="13">
        <f t="shared" si="585"/>
        <v>2.9547977467944279E-4</v>
      </c>
      <c r="AK408" s="13">
        <f t="shared" si="586"/>
        <v>2.3632456623880248E-4</v>
      </c>
      <c r="AL408" s="13">
        <f t="shared" si="587"/>
        <v>6.1871458102738656E-6</v>
      </c>
      <c r="AM408" s="13">
        <f t="shared" si="588"/>
        <v>3.8175772956687538E-2</v>
      </c>
      <c r="AN408" s="13">
        <f t="shared" si="589"/>
        <v>1.7360594401256122E-2</v>
      </c>
      <c r="AO408" s="13">
        <f t="shared" si="590"/>
        <v>3.9474019073152582E-3</v>
      </c>
      <c r="AP408" s="13">
        <f t="shared" si="591"/>
        <v>5.9836591066446854E-4</v>
      </c>
      <c r="AQ408" s="13">
        <f t="shared" si="592"/>
        <v>6.8027357889844324E-5</v>
      </c>
      <c r="AR408" s="13">
        <f t="shared" si="593"/>
        <v>9.33597697848998E-6</v>
      </c>
      <c r="AS408" s="13">
        <f t="shared" si="594"/>
        <v>2.240072822836008E-5</v>
      </c>
      <c r="AT408" s="13">
        <f t="shared" si="595"/>
        <v>2.6874135739461159E-5</v>
      </c>
      <c r="AU408" s="13">
        <f t="shared" si="596"/>
        <v>2.1493919435131856E-5</v>
      </c>
      <c r="AV408" s="13">
        <f t="shared" si="597"/>
        <v>1.2893118977745462E-5</v>
      </c>
      <c r="AW408" s="13">
        <f t="shared" si="598"/>
        <v>1.875283648484803E-7</v>
      </c>
      <c r="AX408" s="13">
        <f t="shared" si="599"/>
        <v>1.5266481427718283E-2</v>
      </c>
      <c r="AY408" s="13">
        <f t="shared" si="600"/>
        <v>6.9424970727278591E-3</v>
      </c>
      <c r="AZ408" s="13">
        <f t="shared" si="601"/>
        <v>1.5785649703580239E-3</v>
      </c>
      <c r="BA408" s="13">
        <f t="shared" si="602"/>
        <v>2.3928636815036928E-4</v>
      </c>
      <c r="BB408" s="13">
        <f t="shared" si="603"/>
        <v>2.7204122284055141E-5</v>
      </c>
      <c r="BC408" s="13">
        <f t="shared" si="604"/>
        <v>2.4742379600354467E-6</v>
      </c>
      <c r="BD408" s="13">
        <f t="shared" si="605"/>
        <v>7.0759584377817877E-7</v>
      </c>
      <c r="BE408" s="13">
        <f t="shared" si="606"/>
        <v>1.6978043356910504E-6</v>
      </c>
      <c r="BF408" s="13">
        <f t="shared" si="607"/>
        <v>2.0368545036246459E-6</v>
      </c>
      <c r="BG408" s="13">
        <f t="shared" si="608"/>
        <v>1.6290751459481703E-6</v>
      </c>
      <c r="BH408" s="13">
        <f t="shared" si="609"/>
        <v>9.7720007482985892E-7</v>
      </c>
      <c r="BI408" s="13">
        <f t="shared" si="610"/>
        <v>4.6893845928350456E-7</v>
      </c>
      <c r="BJ408" s="14">
        <f t="shared" si="611"/>
        <v>0.79549465169545019</v>
      </c>
      <c r="BK408" s="14">
        <f t="shared" si="612"/>
        <v>0.1467739686428105</v>
      </c>
      <c r="BL408" s="14">
        <f t="shared" si="613"/>
        <v>5.2190665518000515E-2</v>
      </c>
      <c r="BM408" s="14">
        <f t="shared" si="614"/>
        <v>0.53177391918564088</v>
      </c>
      <c r="BN408" s="14">
        <f t="shared" si="615"/>
        <v>0.4566459500817458</v>
      </c>
    </row>
    <row r="409" spans="1:66" x14ac:dyDescent="0.25">
      <c r="A409" t="s">
        <v>69</v>
      </c>
      <c r="B409" t="s">
        <v>70</v>
      </c>
      <c r="C409" t="s">
        <v>73</v>
      </c>
      <c r="D409" s="11">
        <v>44444</v>
      </c>
      <c r="E409" s="10">
        <f>VLOOKUP(A409,home!$A$2:$E$405,3,FALSE)</f>
        <v>1.3382000000000001</v>
      </c>
      <c r="F409" s="10">
        <f>VLOOKUP(B409,home!$B$2:$E$405,3,FALSE)</f>
        <v>0.83030000000000004</v>
      </c>
      <c r="G409" s="10">
        <f>VLOOKUP(C409,away!$B$2:$E$405,4,FALSE)</f>
        <v>0.9133</v>
      </c>
      <c r="H409" s="10">
        <f>VLOOKUP(A409,away!$A$2:$E$405,3,FALSE)</f>
        <v>1.3237000000000001</v>
      </c>
      <c r="I409" s="10">
        <f>VLOOKUP(C409,away!$B$2:$E$405,3,FALSE)</f>
        <v>0.75549999999999995</v>
      </c>
      <c r="J409" s="10">
        <f>VLOOKUP(B409,home!$B$2:$E$405,4,FALSE)</f>
        <v>0.96530000000000005</v>
      </c>
      <c r="K409" s="12">
        <f t="shared" si="560"/>
        <v>1.0147744432180001</v>
      </c>
      <c r="L409" s="12">
        <f t="shared" si="561"/>
        <v>0.96535342935500001</v>
      </c>
      <c r="M409" s="13">
        <f t="shared" si="562"/>
        <v>0.13805158317102989</v>
      </c>
      <c r="N409" s="13">
        <f t="shared" si="563"/>
        <v>0.1400912184477453</v>
      </c>
      <c r="O409" s="13">
        <f t="shared" si="564"/>
        <v>0.13326856924204072</v>
      </c>
      <c r="P409" s="13">
        <f t="shared" si="565"/>
        <v>0.13523753815105136</v>
      </c>
      <c r="Q409" s="13">
        <f t="shared" si="566"/>
        <v>7.1080494100020986E-2</v>
      </c>
      <c r="R409" s="13">
        <f t="shared" si="567"/>
        <v>6.4325635171519138E-2</v>
      </c>
      <c r="S409" s="13">
        <f t="shared" si="568"/>
        <v>3.3120213664081785E-2</v>
      </c>
      <c r="T409" s="13">
        <f t="shared" si="569"/>
        <v>6.8617798739703098E-2</v>
      </c>
      <c r="U409" s="13">
        <f t="shared" si="570"/>
        <v>6.5276010615822527E-2</v>
      </c>
      <c r="V409" s="13">
        <f t="shared" si="571"/>
        <v>3.605010095246752E-3</v>
      </c>
      <c r="W409" s="13">
        <f t="shared" si="572"/>
        <v>2.4043556274669715E-2</v>
      </c>
      <c r="X409" s="13">
        <f t="shared" si="573"/>
        <v>2.3210529503642337E-2</v>
      </c>
      <c r="Y409" s="13">
        <f t="shared" si="574"/>
        <v>1.1203182126743266E-2</v>
      </c>
      <c r="Z409" s="13">
        <f t="shared" si="575"/>
        <v>2.0698990836088199E-2</v>
      </c>
      <c r="AA409" s="13">
        <f t="shared" si="576"/>
        <v>2.100480690086589E-2</v>
      </c>
      <c r="AB409" s="13">
        <f t="shared" si="577"/>
        <v>1.0657570613863894E-2</v>
      </c>
      <c r="AC409" s="13">
        <f t="shared" si="578"/>
        <v>2.2072034556408412E-4</v>
      </c>
      <c r="AD409" s="13">
        <f t="shared" si="579"/>
        <v>6.099696607902153E-3</v>
      </c>
      <c r="AE409" s="13">
        <f t="shared" si="580"/>
        <v>5.8883630384634041E-3</v>
      </c>
      <c r="AF409" s="13">
        <f t="shared" si="581"/>
        <v>2.8421757262339373E-3</v>
      </c>
      <c r="AG409" s="13">
        <f t="shared" si="582"/>
        <v>9.1456802804982303E-4</v>
      </c>
      <c r="AH409" s="13">
        <f t="shared" si="583"/>
        <v>4.9954604469513659E-3</v>
      </c>
      <c r="AI409" s="13">
        <f t="shared" si="584"/>
        <v>5.0692655936726136E-3</v>
      </c>
      <c r="AJ409" s="13">
        <f t="shared" si="585"/>
        <v>2.5720805851716455E-3</v>
      </c>
      <c r="AK409" s="13">
        <f t="shared" si="586"/>
        <v>8.7002721457646174E-4</v>
      </c>
      <c r="AL409" s="13">
        <f t="shared" si="587"/>
        <v>8.6488471825653152E-6</v>
      </c>
      <c r="AM409" s="13">
        <f t="shared" si="588"/>
        <v>1.2379632458165268E-3</v>
      </c>
      <c r="AN409" s="13">
        <f t="shared" si="589"/>
        <v>1.1950720647644307E-3</v>
      </c>
      <c r="AO409" s="13">
        <f t="shared" si="590"/>
        <v>5.768334580233519E-4</v>
      </c>
      <c r="AP409" s="13">
        <f t="shared" si="591"/>
        <v>1.8561605228984874E-4</v>
      </c>
      <c r="AQ409" s="13">
        <f t="shared" si="592"/>
        <v>4.479627315533562E-5</v>
      </c>
      <c r="AR409" s="13">
        <f t="shared" si="593"/>
        <v>9.644769747343525E-4</v>
      </c>
      <c r="AS409" s="13">
        <f t="shared" si="594"/>
        <v>9.7872658503263374E-4</v>
      </c>
      <c r="AT409" s="13">
        <f t="shared" si="595"/>
        <v>4.9659336269457276E-4</v>
      </c>
      <c r="AU409" s="13">
        <f t="shared" si="596"/>
        <v>1.6797675104471318E-4</v>
      </c>
      <c r="AV409" s="13">
        <f t="shared" si="597"/>
        <v>4.2614628503741858E-5</v>
      </c>
      <c r="AW409" s="13">
        <f t="shared" si="598"/>
        <v>2.3534858290488291E-7</v>
      </c>
      <c r="AX409" s="13">
        <f t="shared" si="599"/>
        <v>2.0937557724963555E-4</v>
      </c>
      <c r="AY409" s="13">
        <f t="shared" si="600"/>
        <v>2.0212143152111838E-4</v>
      </c>
      <c r="AZ409" s="13">
        <f t="shared" si="601"/>
        <v>9.7559308532526708E-5</v>
      </c>
      <c r="BA409" s="13">
        <f t="shared" si="602"/>
        <v>3.1393071019125723E-5</v>
      </c>
      <c r="BB409" s="13">
        <f t="shared" si="603"/>
        <v>7.5763521915745203E-6</v>
      </c>
      <c r="BC409" s="13">
        <f t="shared" si="604"/>
        <v>1.4627715140275468E-6</v>
      </c>
      <c r="BD409" s="13">
        <f t="shared" si="605"/>
        <v>1.5517685918229042E-4</v>
      </c>
      <c r="BE409" s="13">
        <f t="shared" si="606"/>
        <v>1.5746951087702678E-4</v>
      </c>
      <c r="BF409" s="13">
        <f t="shared" si="607"/>
        <v>7.9898017612022829E-5</v>
      </c>
      <c r="BG409" s="13">
        <f t="shared" si="608"/>
        <v>2.7026155445487484E-5</v>
      </c>
      <c r="BH409" s="13">
        <f t="shared" si="609"/>
        <v>6.8563629611294206E-6</v>
      </c>
      <c r="BI409" s="13">
        <f t="shared" si="610"/>
        <v>1.3915323812761257E-6</v>
      </c>
      <c r="BJ409" s="14">
        <f t="shared" si="611"/>
        <v>0.3577813521992515</v>
      </c>
      <c r="BK409" s="14">
        <f t="shared" si="612"/>
        <v>0.31044583570567758</v>
      </c>
      <c r="BL409" s="14">
        <f t="shared" si="613"/>
        <v>0.3111176331249535</v>
      </c>
      <c r="BM409" s="14">
        <f t="shared" si="614"/>
        <v>0.31778688749962519</v>
      </c>
      <c r="BN409" s="14">
        <f t="shared" si="615"/>
        <v>0.68205503828340741</v>
      </c>
    </row>
    <row r="410" spans="1:66" x14ac:dyDescent="0.25">
      <c r="A410" t="s">
        <v>69</v>
      </c>
      <c r="B410" t="s">
        <v>351</v>
      </c>
      <c r="C410" t="s">
        <v>261</v>
      </c>
      <c r="D410" s="11">
        <v>44444</v>
      </c>
      <c r="E410" s="10">
        <f>VLOOKUP(A410,home!$A$2:$E$405,3,FALSE)</f>
        <v>1.3382000000000001</v>
      </c>
      <c r="F410" s="10">
        <f>VLOOKUP(B410,home!$B$2:$E$405,3,FALSE)</f>
        <v>1.1868000000000001</v>
      </c>
      <c r="G410" s="10">
        <f>VLOOKUP(C410,away!$B$2:$E$405,4,FALSE)</f>
        <v>0.62270000000000003</v>
      </c>
      <c r="H410" s="10">
        <f>VLOOKUP(A410,away!$A$2:$E$405,3,FALSE)</f>
        <v>1.3237000000000001</v>
      </c>
      <c r="I410" s="10">
        <f>VLOOKUP(C410,away!$B$2:$E$405,3,FALSE)</f>
        <v>1.385</v>
      </c>
      <c r="J410" s="10">
        <f>VLOOKUP(B410,home!$B$2:$E$405,4,FALSE)</f>
        <v>1.1554</v>
      </c>
      <c r="K410" s="12">
        <f t="shared" si="560"/>
        <v>0.98895704575200016</v>
      </c>
      <c r="L410" s="12">
        <f t="shared" si="561"/>
        <v>2.1182231273000003</v>
      </c>
      <c r="M410" s="13">
        <f t="shared" si="562"/>
        <v>4.4726899803391944E-2</v>
      </c>
      <c r="N410" s="13">
        <f t="shared" si="563"/>
        <v>4.4232982695208214E-2</v>
      </c>
      <c r="O410" s="13">
        <f t="shared" si="564"/>
        <v>9.4741553575974621E-2</v>
      </c>
      <c r="P410" s="13">
        <f t="shared" si="565"/>
        <v>9.3695326934450721E-2</v>
      </c>
      <c r="Q410" s="13">
        <f t="shared" si="566"/>
        <v>2.1872259945526228E-2</v>
      </c>
      <c r="R410" s="13">
        <f t="shared" si="567"/>
        <v>0.10034187495048079</v>
      </c>
      <c r="S410" s="13">
        <f t="shared" si="568"/>
        <v>4.9068984928214571E-2</v>
      </c>
      <c r="T410" s="13">
        <f t="shared" si="569"/>
        <v>4.6330326862931093E-2</v>
      </c>
      <c r="U410" s="13">
        <f t="shared" si="570"/>
        <v>9.9233804216244101E-2</v>
      </c>
      <c r="V410" s="13">
        <f t="shared" si="571"/>
        <v>1.1421251604242864E-2</v>
      </c>
      <c r="W410" s="13">
        <f t="shared" si="572"/>
        <v>7.2102418598824752E-3</v>
      </c>
      <c r="X410" s="13">
        <f t="shared" si="573"/>
        <v>1.5272901061029624E-2</v>
      </c>
      <c r="Y410" s="13">
        <f t="shared" si="574"/>
        <v>1.6175706124218838E-2</v>
      </c>
      <c r="Z410" s="13">
        <f t="shared" si="575"/>
        <v>7.0848826718917665E-2</v>
      </c>
      <c r="AA410" s="13">
        <f t="shared" si="576"/>
        <v>7.006644636693618E-2</v>
      </c>
      <c r="AB410" s="13">
        <f t="shared" si="577"/>
        <v>3.4646352902693085E-2</v>
      </c>
      <c r="AC410" s="13">
        <f t="shared" si="578"/>
        <v>1.4953499848023798E-3</v>
      </c>
      <c r="AD410" s="13">
        <f t="shared" si="579"/>
        <v>1.7826548722266946E-3</v>
      </c>
      <c r="AE410" s="13">
        <f t="shared" si="580"/>
        <v>3.7760607783446109E-3</v>
      </c>
      <c r="AF410" s="13">
        <f t="shared" si="581"/>
        <v>3.999269635389999E-3</v>
      </c>
      <c r="AG410" s="13">
        <f t="shared" si="582"/>
        <v>2.8237818113305783E-3</v>
      </c>
      <c r="AH410" s="13">
        <f t="shared" si="583"/>
        <v>3.7518405824520408E-2</v>
      </c>
      <c r="AI410" s="13">
        <f t="shared" si="584"/>
        <v>3.7104091785542338E-2</v>
      </c>
      <c r="AJ410" s="13">
        <f t="shared" si="585"/>
        <v>1.8347176498770504E-2</v>
      </c>
      <c r="AK410" s="13">
        <f t="shared" si="586"/>
        <v>6.0481898227048685E-3</v>
      </c>
      <c r="AL410" s="13">
        <f t="shared" si="587"/>
        <v>1.253002612059954E-4</v>
      </c>
      <c r="AM410" s="13">
        <f t="shared" si="588"/>
        <v>3.5259381920654435E-4</v>
      </c>
      <c r="AN410" s="13">
        <f t="shared" si="589"/>
        <v>7.468723823863371E-4</v>
      </c>
      <c r="AO410" s="13">
        <f t="shared" si="590"/>
        <v>7.9102117675619458E-4</v>
      </c>
      <c r="AP410" s="13">
        <f t="shared" si="591"/>
        <v>5.5851978359634422E-4</v>
      </c>
      <c r="AQ410" s="13">
        <f t="shared" si="592"/>
        <v>2.9576738066709203E-4</v>
      </c>
      <c r="AR410" s="13">
        <f t="shared" si="593"/>
        <v>1.5894470983385225E-2</v>
      </c>
      <c r="AS410" s="13">
        <f t="shared" si="594"/>
        <v>1.5718949067519541E-2</v>
      </c>
      <c r="AT410" s="13">
        <f t="shared" si="595"/>
        <v>7.7726827160701411E-3</v>
      </c>
      <c r="AU410" s="13">
        <f t="shared" si="596"/>
        <v>2.5622831121507868E-3</v>
      </c>
      <c r="AV410" s="13">
        <f t="shared" si="597"/>
        <v>6.3349698424322066E-4</v>
      </c>
      <c r="AW410" s="13">
        <f t="shared" si="598"/>
        <v>7.2911932629370167E-6</v>
      </c>
      <c r="AX410" s="13">
        <f t="shared" si="599"/>
        <v>5.8116690298819805E-5</v>
      </c>
      <c r="AY410" s="13">
        <f t="shared" si="600"/>
        <v>1.2310411747309166E-4</v>
      </c>
      <c r="AZ410" s="13">
        <f t="shared" si="601"/>
        <v>1.3038099434867944E-4</v>
      </c>
      <c r="BA410" s="13">
        <f t="shared" si="602"/>
        <v>9.2058679196581144E-5</v>
      </c>
      <c r="BB410" s="13">
        <f t="shared" si="603"/>
        <v>4.8750205835722421E-5</v>
      </c>
      <c r="BC410" s="13">
        <f t="shared" si="604"/>
        <v>2.0652762692372523E-5</v>
      </c>
      <c r="BD410" s="13">
        <f t="shared" si="605"/>
        <v>5.6113393388675615E-3</v>
      </c>
      <c r="BE410" s="13">
        <f t="shared" si="606"/>
        <v>5.5493735752784453E-3</v>
      </c>
      <c r="BF410" s="13">
        <f t="shared" si="607"/>
        <v>2.7440460483907927E-3</v>
      </c>
      <c r="BG410" s="13">
        <f t="shared" si="608"/>
        <v>9.0458122447466954E-4</v>
      </c>
      <c r="BH410" s="13">
        <f t="shared" si="609"/>
        <v>2.23647993849799E-4</v>
      </c>
      <c r="BI410" s="13">
        <f t="shared" si="610"/>
        <v>4.4235651857211756E-5</v>
      </c>
      <c r="BJ410" s="14">
        <f t="shared" si="611"/>
        <v>0.16669402363854613</v>
      </c>
      <c r="BK410" s="14">
        <f t="shared" si="612"/>
        <v>0.20065621763378158</v>
      </c>
      <c r="BL410" s="14">
        <f t="shared" si="613"/>
        <v>0.55570700263995432</v>
      </c>
      <c r="BM410" s="14">
        <f t="shared" si="614"/>
        <v>0.59417935980195691</v>
      </c>
      <c r="BN410" s="14">
        <f t="shared" si="615"/>
        <v>0.39961089790503251</v>
      </c>
    </row>
    <row r="411" spans="1:66" x14ac:dyDescent="0.25">
      <c r="A411" t="s">
        <v>69</v>
      </c>
      <c r="B411" t="s">
        <v>74</v>
      </c>
      <c r="C411" t="s">
        <v>381</v>
      </c>
      <c r="D411" s="11">
        <v>44444</v>
      </c>
      <c r="E411" s="10">
        <f>VLOOKUP(A411,home!$A$2:$E$405,3,FALSE)</f>
        <v>1.3382000000000001</v>
      </c>
      <c r="F411" s="10">
        <f>VLOOKUP(B411,home!$B$2:$E$405,3,FALSE)</f>
        <v>1.2039</v>
      </c>
      <c r="G411" s="10">
        <f>VLOOKUP(C411,away!$B$2:$E$405,4,FALSE)</f>
        <v>0.65939999999999999</v>
      </c>
      <c r="H411" s="10">
        <f>VLOOKUP(A411,away!$A$2:$E$405,3,FALSE)</f>
        <v>1.3237000000000001</v>
      </c>
      <c r="I411" s="10">
        <f>VLOOKUP(C411,away!$B$2:$E$405,3,FALSE)</f>
        <v>1.0221</v>
      </c>
      <c r="J411" s="10">
        <f>VLOOKUP(B411,home!$B$2:$E$405,4,FALSE)</f>
        <v>0.92330000000000001</v>
      </c>
      <c r="K411" s="12">
        <f t="shared" si="560"/>
        <v>1.0623322914119999</v>
      </c>
      <c r="L411" s="12">
        <f t="shared" si="561"/>
        <v>1.249182215841</v>
      </c>
      <c r="M411" s="13">
        <f t="shared" si="562"/>
        <v>9.9111033456133715E-2</v>
      </c>
      <c r="N411" s="13">
        <f t="shared" si="563"/>
        <v>0.1052888512756659</v>
      </c>
      <c r="O411" s="13">
        <f t="shared" si="564"/>
        <v>0.12380774038702459</v>
      </c>
      <c r="P411" s="13">
        <f t="shared" si="565"/>
        <v>0.13152496053988982</v>
      </c>
      <c r="Q411" s="13">
        <f t="shared" si="566"/>
        <v>5.5925873317907715E-2</v>
      </c>
      <c r="R411" s="13">
        <f t="shared" si="567"/>
        <v>7.7329213737465333E-2</v>
      </c>
      <c r="S411" s="13">
        <f t="shared" si="568"/>
        <v>4.3634938113817544E-2</v>
      </c>
      <c r="T411" s="13">
        <f t="shared" si="569"/>
        <v>6.9861606354107014E-2</v>
      </c>
      <c r="U411" s="13">
        <f t="shared" si="570"/>
        <v>8.2149320822809832E-2</v>
      </c>
      <c r="V411" s="13">
        <f t="shared" si="571"/>
        <v>6.4339551684284516E-3</v>
      </c>
      <c r="W411" s="13">
        <f t="shared" si="572"/>
        <v>1.9803953717010048E-2</v>
      </c>
      <c r="X411" s="13">
        <f t="shared" si="573"/>
        <v>2.4738746786627217E-2</v>
      </c>
      <c r="Y411" s="13">
        <f t="shared" si="574"/>
        <v>1.5451601264024204E-2</v>
      </c>
      <c r="Z411" s="13">
        <f t="shared" si="575"/>
        <v>3.2199426188603081E-2</v>
      </c>
      <c r="AA411" s="13">
        <f t="shared" si="576"/>
        <v>3.420649020509027E-2</v>
      </c>
      <c r="AB411" s="13">
        <f t="shared" si="577"/>
        <v>1.8169329560367837E-2</v>
      </c>
      <c r="AC411" s="13">
        <f t="shared" si="578"/>
        <v>5.3363489798635114E-4</v>
      </c>
      <c r="AD411" s="13">
        <f t="shared" si="579"/>
        <v>5.2595948828021172E-3</v>
      </c>
      <c r="AE411" s="13">
        <f t="shared" si="580"/>
        <v>6.5701923901247327E-3</v>
      </c>
      <c r="AF411" s="13">
        <f t="shared" si="581"/>
        <v>4.1036837441988452E-3</v>
      </c>
      <c r="AG411" s="13">
        <f t="shared" si="582"/>
        <v>1.7087495842296686E-3</v>
      </c>
      <c r="AH411" s="13">
        <f t="shared" si="583"/>
        <v>1.005573763877198E-2</v>
      </c>
      <c r="AI411" s="13">
        <f t="shared" si="584"/>
        <v>1.0682534807634529E-2</v>
      </c>
      <c r="AJ411" s="13">
        <f t="shared" si="585"/>
        <v>5.6742008401414181E-3</v>
      </c>
      <c r="AK411" s="13">
        <f t="shared" si="586"/>
        <v>2.0092955934797765E-3</v>
      </c>
      <c r="AL411" s="13">
        <f t="shared" si="587"/>
        <v>2.8326335203205097E-5</v>
      </c>
      <c r="AM411" s="13">
        <f t="shared" si="588"/>
        <v>1.1174874967492009E-3</v>
      </c>
      <c r="AN411" s="13">
        <f t="shared" si="589"/>
        <v>1.395945507363779E-3</v>
      </c>
      <c r="AO411" s="13">
        <f t="shared" si="590"/>
        <v>8.7189515104098725E-4</v>
      </c>
      <c r="AP411" s="13">
        <f t="shared" si="591"/>
        <v>3.6305197225280136E-4</v>
      </c>
      <c r="AQ411" s="13">
        <f t="shared" si="592"/>
        <v>1.1337951679104988E-4</v>
      </c>
      <c r="AR411" s="13">
        <f t="shared" si="593"/>
        <v>2.512289725103384E-3</v>
      </c>
      <c r="AS411" s="13">
        <f t="shared" si="594"/>
        <v>2.6688865003599007E-3</v>
      </c>
      <c r="AT411" s="13">
        <f t="shared" si="595"/>
        <v>1.4176221557229433E-3</v>
      </c>
      <c r="AU411" s="13">
        <f t="shared" si="596"/>
        <v>5.019952643485246E-4</v>
      </c>
      <c r="AV411" s="13">
        <f t="shared" si="597"/>
        <v>1.3332144486333515E-4</v>
      </c>
      <c r="AW411" s="13">
        <f t="shared" si="598"/>
        <v>1.0441768606839529E-6</v>
      </c>
      <c r="AX411" s="13">
        <f t="shared" si="599"/>
        <v>1.9785717550763968E-4</v>
      </c>
      <c r="AY411" s="13">
        <f t="shared" si="600"/>
        <v>2.4715966492067494E-4</v>
      </c>
      <c r="AZ411" s="13">
        <f t="shared" si="601"/>
        <v>1.543737289460639E-4</v>
      </c>
      <c r="BA411" s="13">
        <f t="shared" si="602"/>
        <v>6.4280305597494021E-5</v>
      </c>
      <c r="BB411" s="13">
        <f t="shared" si="603"/>
        <v>2.007445364530355E-5</v>
      </c>
      <c r="BC411" s="13">
        <f t="shared" si="604"/>
        <v>5.0153300972875434E-6</v>
      </c>
      <c r="BD411" s="13">
        <f t="shared" si="605"/>
        <v>5.2305127427320415E-4</v>
      </c>
      <c r="BE411" s="13">
        <f t="shared" si="606"/>
        <v>5.5565425872461925E-4</v>
      </c>
      <c r="BF411" s="13">
        <f t="shared" si="607"/>
        <v>2.9514473095188052E-4</v>
      </c>
      <c r="BG411" s="13">
        <f t="shared" si="608"/>
        <v>1.0451392611009651E-4</v>
      </c>
      <c r="BH411" s="13">
        <f t="shared" si="609"/>
        <v>2.7757129652250811E-5</v>
      </c>
      <c r="BI411" s="13">
        <f t="shared" si="610"/>
        <v>5.8974590292991163E-6</v>
      </c>
      <c r="BJ411" s="14">
        <f t="shared" si="611"/>
        <v>0.31326337361960982</v>
      </c>
      <c r="BK411" s="14">
        <f t="shared" si="612"/>
        <v>0.28151400817637973</v>
      </c>
      <c r="BL411" s="14">
        <f t="shared" si="613"/>
        <v>0.37282999746192497</v>
      </c>
      <c r="BM411" s="14">
        <f t="shared" si="614"/>
        <v>0.40657301724437056</v>
      </c>
      <c r="BN411" s="14">
        <f t="shared" si="615"/>
        <v>0.59298767271408714</v>
      </c>
    </row>
    <row r="412" spans="1:66" x14ac:dyDescent="0.25">
      <c r="A412" t="s">
        <v>69</v>
      </c>
      <c r="B412" t="s">
        <v>324</v>
      </c>
      <c r="C412" t="s">
        <v>71</v>
      </c>
      <c r="D412" s="11">
        <v>44444</v>
      </c>
      <c r="E412" s="10">
        <f>VLOOKUP(A412,home!$A$2:$E$405,3,FALSE)</f>
        <v>1.3382000000000001</v>
      </c>
      <c r="F412" s="10">
        <f>VLOOKUP(B412,home!$B$2:$E$405,3,FALSE)</f>
        <v>0.9133</v>
      </c>
      <c r="G412" s="10">
        <f>VLOOKUP(C412,away!$B$2:$E$405,4,FALSE)</f>
        <v>1.4115</v>
      </c>
      <c r="H412" s="10">
        <f>VLOOKUP(A412,away!$A$2:$E$405,3,FALSE)</f>
        <v>1.3237000000000001</v>
      </c>
      <c r="I412" s="10">
        <f>VLOOKUP(C412,away!$B$2:$E$405,3,FALSE)</f>
        <v>0.7974</v>
      </c>
      <c r="J412" s="10">
        <f>VLOOKUP(B412,home!$B$2:$E$405,4,FALSE)</f>
        <v>0.88139999999999996</v>
      </c>
      <c r="K412" s="12">
        <f t="shared" si="560"/>
        <v>1.7251043316900001</v>
      </c>
      <c r="L412" s="12">
        <f t="shared" si="561"/>
        <v>0.93033390013200001</v>
      </c>
      <c r="M412" s="13">
        <f t="shared" si="562"/>
        <v>7.0268038226434848E-2</v>
      </c>
      <c r="N412" s="13">
        <f t="shared" si="563"/>
        <v>0.12121969712378124</v>
      </c>
      <c r="O412" s="13">
        <f t="shared" si="564"/>
        <v>6.5372738057823593E-2</v>
      </c>
      <c r="P412" s="13">
        <f t="shared" si="565"/>
        <v>0.11277479359798719</v>
      </c>
      <c r="Q412" s="13">
        <f t="shared" si="566"/>
        <v>0.10455831229719247</v>
      </c>
      <c r="R412" s="13">
        <f t="shared" si="567"/>
        <v>3.040923717982132E-2</v>
      </c>
      <c r="S412" s="13">
        <f t="shared" si="568"/>
        <v>4.5248716173365587E-2</v>
      </c>
      <c r="T412" s="13">
        <f t="shared" si="569"/>
        <v>9.7274142470666722E-2</v>
      </c>
      <c r="U412" s="13">
        <f t="shared" si="570"/>
        <v>5.2459106782298356E-2</v>
      </c>
      <c r="V412" s="13">
        <f t="shared" si="571"/>
        <v>8.0689674626580159E-3</v>
      </c>
      <c r="W412" s="13">
        <f t="shared" si="572"/>
        <v>6.0124665819360858E-2</v>
      </c>
      <c r="X412" s="13">
        <f t="shared" si="573"/>
        <v>5.5936014845859139E-2</v>
      </c>
      <c r="Y412" s="13">
        <f t="shared" si="574"/>
        <v>2.6019585424694791E-2</v>
      </c>
      <c r="Z412" s="13">
        <f t="shared" si="575"/>
        <v>9.4302480751807319E-3</v>
      </c>
      <c r="AA412" s="13">
        <f t="shared" si="576"/>
        <v>1.6268161803405564E-2</v>
      </c>
      <c r="AB412" s="13">
        <f t="shared" si="577"/>
        <v>1.4032138197844374E-2</v>
      </c>
      <c r="AC412" s="13">
        <f t="shared" si="578"/>
        <v>8.0937948738673442E-4</v>
      </c>
      <c r="AD412" s="13">
        <f t="shared" si="579"/>
        <v>2.5930330361598291E-2</v>
      </c>
      <c r="AE412" s="13">
        <f t="shared" si="580"/>
        <v>2.412386537701695E-2</v>
      </c>
      <c r="AF412" s="13">
        <f t="shared" si="581"/>
        <v>1.1221624881229748E-2</v>
      </c>
      <c r="AG412" s="13">
        <f t="shared" si="582"/>
        <v>3.4799526805242551E-3</v>
      </c>
      <c r="AH412" s="13">
        <f t="shared" si="583"/>
        <v>2.1933198677487938E-3</v>
      </c>
      <c r="AI412" s="13">
        <f t="shared" si="584"/>
        <v>3.7837056046351814E-3</v>
      </c>
      <c r="AJ412" s="13">
        <f t="shared" si="585"/>
        <v>3.2636434641979419E-3</v>
      </c>
      <c r="AK412" s="13">
        <f t="shared" si="586"/>
        <v>1.8767084923932099E-3</v>
      </c>
      <c r="AL412" s="13">
        <f t="shared" si="587"/>
        <v>5.1959671529947475E-5</v>
      </c>
      <c r="AM412" s="13">
        <f t="shared" si="588"/>
        <v>8.9465050457891854E-3</v>
      </c>
      <c r="AN412" s="13">
        <f t="shared" si="589"/>
        <v>8.3232369317996699E-3</v>
      </c>
      <c r="AO412" s="13">
        <f t="shared" si="590"/>
        <v>3.8716947382419439E-3</v>
      </c>
      <c r="AP412" s="13">
        <f t="shared" si="591"/>
        <v>1.2006562886497237E-3</v>
      </c>
      <c r="AQ412" s="13">
        <f t="shared" si="592"/>
        <v>2.7925281193437744E-4</v>
      </c>
      <c r="AR412" s="13">
        <f t="shared" si="593"/>
        <v>4.0810396535994768E-4</v>
      </c>
      <c r="AS412" s="13">
        <f t="shared" si="594"/>
        <v>7.0402191842231139E-4</v>
      </c>
      <c r="AT412" s="13">
        <f t="shared" si="595"/>
        <v>6.0725563053751674E-4</v>
      </c>
      <c r="AU412" s="13">
        <f t="shared" si="596"/>
        <v>3.4919310622780431E-4</v>
      </c>
      <c r="AV412" s="13">
        <f t="shared" si="597"/>
        <v>1.5059863503746797E-4</v>
      </c>
      <c r="AW412" s="13">
        <f t="shared" si="598"/>
        <v>2.3164242789739656E-6</v>
      </c>
      <c r="AX412" s="13">
        <f t="shared" si="599"/>
        <v>2.5722757679962293E-3</v>
      </c>
      <c r="AY412" s="13">
        <f t="shared" si="600"/>
        <v>2.3930753474549673E-3</v>
      </c>
      <c r="AZ412" s="13">
        <f t="shared" si="601"/>
        <v>1.1131795606537603E-3</v>
      </c>
      <c r="BA412" s="13">
        <f t="shared" si="602"/>
        <v>3.4520956073674645E-4</v>
      </c>
      <c r="BB412" s="13">
        <f t="shared" si="603"/>
        <v>8.0290039250767938E-5</v>
      </c>
      <c r="BC412" s="13">
        <f t="shared" si="604"/>
        <v>1.4939309071583667E-5</v>
      </c>
      <c r="BD412" s="13">
        <f t="shared" si="605"/>
        <v>6.327882562544243E-5</v>
      </c>
      <c r="BE412" s="13">
        <f t="shared" si="606"/>
        <v>1.0916257619070689E-4</v>
      </c>
      <c r="BF412" s="13">
        <f t="shared" si="607"/>
        <v>9.41584165225141E-5</v>
      </c>
      <c r="BG412" s="13">
        <f t="shared" si="608"/>
        <v>5.4144364069353463E-5</v>
      </c>
      <c r="BH412" s="13">
        <f t="shared" si="609"/>
        <v>2.3351169248160528E-5</v>
      </c>
      <c r="BI412" s="13">
        <f t="shared" si="610"/>
        <v>8.0566406440056088E-6</v>
      </c>
      <c r="BJ412" s="14">
        <f t="shared" si="611"/>
        <v>0.55902850668350346</v>
      </c>
      <c r="BK412" s="14">
        <f t="shared" si="612"/>
        <v>0.23961492996681732</v>
      </c>
      <c r="BL412" s="14">
        <f t="shared" si="613"/>
        <v>0.19223008469805355</v>
      </c>
      <c r="BM412" s="14">
        <f t="shared" si="614"/>
        <v>0.49331019401733844</v>
      </c>
      <c r="BN412" s="14">
        <f t="shared" si="615"/>
        <v>0.50460281648304062</v>
      </c>
    </row>
    <row r="413" spans="1:66" x14ac:dyDescent="0.25">
      <c r="A413" t="s">
        <v>99</v>
      </c>
      <c r="B413" t="s">
        <v>111</v>
      </c>
      <c r="C413" t="s">
        <v>104</v>
      </c>
      <c r="D413" s="11">
        <v>44444</v>
      </c>
      <c r="E413" s="10" t="str">
        <f>VLOOKUP(A413,home!$A$2:$E$405,3,FALSE)</f>
        <v>Accrington</v>
      </c>
      <c r="F413" s="10">
        <f>VLOOKUP(B413,home!$B$2:$E$405,3,FALSE)</f>
        <v>0.96779999999999999</v>
      </c>
      <c r="G413" s="10">
        <f>VLOOKUP(C413,away!$B$2:$E$405,4,FALSE)</f>
        <v>1.2258</v>
      </c>
      <c r="H413" s="10" t="str">
        <f>VLOOKUP(A413,away!$A$2:$E$405,3,FALSE)</f>
        <v>Accrington</v>
      </c>
      <c r="I413" s="10">
        <f>VLOOKUP(C413,away!$B$2:$E$405,3,FALSE)</f>
        <v>0.58030000000000004</v>
      </c>
      <c r="J413" s="10">
        <f>VLOOKUP(B413,home!$B$2:$E$405,4,FALSE)</f>
        <v>0.61450000000000005</v>
      </c>
      <c r="K413" s="12" t="e">
        <f t="shared" si="560"/>
        <v>#VALUE!</v>
      </c>
      <c r="L413" s="12" t="e">
        <f t="shared" si="561"/>
        <v>#VALUE!</v>
      </c>
      <c r="M413" s="13" t="e">
        <f t="shared" si="562"/>
        <v>#VALUE!</v>
      </c>
      <c r="N413" s="13" t="e">
        <f t="shared" si="563"/>
        <v>#VALUE!</v>
      </c>
      <c r="O413" s="13" t="e">
        <f t="shared" si="564"/>
        <v>#VALUE!</v>
      </c>
      <c r="P413" s="13" t="e">
        <f t="shared" si="565"/>
        <v>#VALUE!</v>
      </c>
      <c r="Q413" s="13" t="e">
        <f t="shared" si="566"/>
        <v>#VALUE!</v>
      </c>
      <c r="R413" s="13" t="e">
        <f t="shared" si="567"/>
        <v>#VALUE!</v>
      </c>
      <c r="S413" s="13" t="e">
        <f t="shared" si="568"/>
        <v>#VALUE!</v>
      </c>
      <c r="T413" s="13" t="e">
        <f t="shared" si="569"/>
        <v>#VALUE!</v>
      </c>
      <c r="U413" s="13" t="e">
        <f t="shared" si="570"/>
        <v>#VALUE!</v>
      </c>
      <c r="V413" s="13" t="e">
        <f t="shared" si="571"/>
        <v>#VALUE!</v>
      </c>
      <c r="W413" s="13" t="e">
        <f t="shared" si="572"/>
        <v>#VALUE!</v>
      </c>
      <c r="X413" s="13" t="e">
        <f t="shared" si="573"/>
        <v>#VALUE!</v>
      </c>
      <c r="Y413" s="13" t="e">
        <f t="shared" si="574"/>
        <v>#VALUE!</v>
      </c>
      <c r="Z413" s="13" t="e">
        <f t="shared" si="575"/>
        <v>#VALUE!</v>
      </c>
      <c r="AA413" s="13" t="e">
        <f t="shared" si="576"/>
        <v>#VALUE!</v>
      </c>
      <c r="AB413" s="13" t="e">
        <f t="shared" si="577"/>
        <v>#VALUE!</v>
      </c>
      <c r="AC413" s="13" t="e">
        <f t="shared" si="578"/>
        <v>#VALUE!</v>
      </c>
      <c r="AD413" s="13" t="e">
        <f t="shared" si="579"/>
        <v>#VALUE!</v>
      </c>
      <c r="AE413" s="13" t="e">
        <f t="shared" si="580"/>
        <v>#VALUE!</v>
      </c>
      <c r="AF413" s="13" t="e">
        <f t="shared" si="581"/>
        <v>#VALUE!</v>
      </c>
      <c r="AG413" s="13" t="e">
        <f t="shared" si="582"/>
        <v>#VALUE!</v>
      </c>
      <c r="AH413" s="13" t="e">
        <f t="shared" si="583"/>
        <v>#VALUE!</v>
      </c>
      <c r="AI413" s="13" t="e">
        <f t="shared" si="584"/>
        <v>#VALUE!</v>
      </c>
      <c r="AJ413" s="13" t="e">
        <f t="shared" si="585"/>
        <v>#VALUE!</v>
      </c>
      <c r="AK413" s="13" t="e">
        <f t="shared" si="586"/>
        <v>#VALUE!</v>
      </c>
      <c r="AL413" s="13" t="e">
        <f t="shared" si="587"/>
        <v>#VALUE!</v>
      </c>
      <c r="AM413" s="13" t="e">
        <f t="shared" si="588"/>
        <v>#VALUE!</v>
      </c>
      <c r="AN413" s="13" t="e">
        <f t="shared" si="589"/>
        <v>#VALUE!</v>
      </c>
      <c r="AO413" s="13" t="e">
        <f t="shared" si="590"/>
        <v>#VALUE!</v>
      </c>
      <c r="AP413" s="13" t="e">
        <f t="shared" si="591"/>
        <v>#VALUE!</v>
      </c>
      <c r="AQ413" s="13" t="e">
        <f t="shared" si="592"/>
        <v>#VALUE!</v>
      </c>
      <c r="AR413" s="13" t="e">
        <f t="shared" si="593"/>
        <v>#VALUE!</v>
      </c>
      <c r="AS413" s="13" t="e">
        <f t="shared" si="594"/>
        <v>#VALUE!</v>
      </c>
      <c r="AT413" s="13" t="e">
        <f t="shared" si="595"/>
        <v>#VALUE!</v>
      </c>
      <c r="AU413" s="13" t="e">
        <f t="shared" si="596"/>
        <v>#VALUE!</v>
      </c>
      <c r="AV413" s="13" t="e">
        <f t="shared" si="597"/>
        <v>#VALUE!</v>
      </c>
      <c r="AW413" s="13" t="e">
        <f t="shared" si="598"/>
        <v>#VALUE!</v>
      </c>
      <c r="AX413" s="13" t="e">
        <f t="shared" si="599"/>
        <v>#VALUE!</v>
      </c>
      <c r="AY413" s="13" t="e">
        <f t="shared" si="600"/>
        <v>#VALUE!</v>
      </c>
      <c r="AZ413" s="13" t="e">
        <f t="shared" si="601"/>
        <v>#VALUE!</v>
      </c>
      <c r="BA413" s="13" t="e">
        <f t="shared" si="602"/>
        <v>#VALUE!</v>
      </c>
      <c r="BB413" s="13" t="e">
        <f t="shared" si="603"/>
        <v>#VALUE!</v>
      </c>
      <c r="BC413" s="13" t="e">
        <f t="shared" si="604"/>
        <v>#VALUE!</v>
      </c>
      <c r="BD413" s="13" t="e">
        <f t="shared" si="605"/>
        <v>#VALUE!</v>
      </c>
      <c r="BE413" s="13" t="e">
        <f t="shared" si="606"/>
        <v>#VALUE!</v>
      </c>
      <c r="BF413" s="13" t="e">
        <f t="shared" si="607"/>
        <v>#VALUE!</v>
      </c>
      <c r="BG413" s="13" t="e">
        <f t="shared" si="608"/>
        <v>#VALUE!</v>
      </c>
      <c r="BH413" s="13" t="e">
        <f t="shared" si="609"/>
        <v>#VALUE!</v>
      </c>
      <c r="BI413" s="13" t="e">
        <f t="shared" si="610"/>
        <v>#VALUE!</v>
      </c>
      <c r="BJ413" s="14" t="e">
        <f t="shared" si="611"/>
        <v>#VALUE!</v>
      </c>
      <c r="BK413" s="14" t="e">
        <f t="shared" si="612"/>
        <v>#VALUE!</v>
      </c>
      <c r="BL413" s="14" t="e">
        <f t="shared" si="613"/>
        <v>#VALUE!</v>
      </c>
      <c r="BM413" s="14" t="e">
        <f t="shared" si="614"/>
        <v>#VALUE!</v>
      </c>
      <c r="BN413" s="14" t="e">
        <f t="shared" si="615"/>
        <v>#VALUE!</v>
      </c>
    </row>
    <row r="414" spans="1:66" x14ac:dyDescent="0.25">
      <c r="A414" t="s">
        <v>99</v>
      </c>
      <c r="B414" t="s">
        <v>105</v>
      </c>
      <c r="C414" t="s">
        <v>110</v>
      </c>
      <c r="D414" s="11">
        <v>44444</v>
      </c>
      <c r="E414" s="10" t="str">
        <f>VLOOKUP(A414,home!$A$2:$E$405,3,FALSE)</f>
        <v>Accrington</v>
      </c>
      <c r="F414" s="10">
        <f>VLOOKUP(B414,home!$B$2:$E$405,3,FALSE)</f>
        <v>1.1613</v>
      </c>
      <c r="G414" s="10">
        <f>VLOOKUP(C414,away!$B$2:$E$405,4,FALSE)</f>
        <v>0.7742</v>
      </c>
      <c r="H414" s="10" t="str">
        <f>VLOOKUP(A414,away!$A$2:$E$405,3,FALSE)</f>
        <v>Accrington</v>
      </c>
      <c r="I414" s="10">
        <f>VLOOKUP(C414,away!$B$2:$E$405,3,FALSE)</f>
        <v>1.6386000000000001</v>
      </c>
      <c r="J414" s="10">
        <f>VLOOKUP(B414,home!$B$2:$E$405,4,FALSE)</f>
        <v>1.2630999999999999</v>
      </c>
      <c r="K414" s="12" t="e">
        <f t="shared" si="560"/>
        <v>#VALUE!</v>
      </c>
      <c r="L414" s="12" t="e">
        <f t="shared" si="561"/>
        <v>#VALUE!</v>
      </c>
      <c r="M414" s="13" t="e">
        <f t="shared" si="562"/>
        <v>#VALUE!</v>
      </c>
      <c r="N414" s="13" t="e">
        <f t="shared" si="563"/>
        <v>#VALUE!</v>
      </c>
      <c r="O414" s="13" t="e">
        <f t="shared" si="564"/>
        <v>#VALUE!</v>
      </c>
      <c r="P414" s="13" t="e">
        <f t="shared" si="565"/>
        <v>#VALUE!</v>
      </c>
      <c r="Q414" s="13" t="e">
        <f t="shared" si="566"/>
        <v>#VALUE!</v>
      </c>
      <c r="R414" s="13" t="e">
        <f t="shared" si="567"/>
        <v>#VALUE!</v>
      </c>
      <c r="S414" s="13" t="e">
        <f t="shared" si="568"/>
        <v>#VALUE!</v>
      </c>
      <c r="T414" s="13" t="e">
        <f t="shared" si="569"/>
        <v>#VALUE!</v>
      </c>
      <c r="U414" s="13" t="e">
        <f t="shared" si="570"/>
        <v>#VALUE!</v>
      </c>
      <c r="V414" s="13" t="e">
        <f t="shared" si="571"/>
        <v>#VALUE!</v>
      </c>
      <c r="W414" s="13" t="e">
        <f t="shared" si="572"/>
        <v>#VALUE!</v>
      </c>
      <c r="X414" s="13" t="e">
        <f t="shared" si="573"/>
        <v>#VALUE!</v>
      </c>
      <c r="Y414" s="13" t="e">
        <f t="shared" si="574"/>
        <v>#VALUE!</v>
      </c>
      <c r="Z414" s="13" t="e">
        <f t="shared" si="575"/>
        <v>#VALUE!</v>
      </c>
      <c r="AA414" s="13" t="e">
        <f t="shared" si="576"/>
        <v>#VALUE!</v>
      </c>
      <c r="AB414" s="13" t="e">
        <f t="shared" si="577"/>
        <v>#VALUE!</v>
      </c>
      <c r="AC414" s="13" t="e">
        <f t="shared" si="578"/>
        <v>#VALUE!</v>
      </c>
      <c r="AD414" s="13" t="e">
        <f t="shared" si="579"/>
        <v>#VALUE!</v>
      </c>
      <c r="AE414" s="13" t="e">
        <f t="shared" si="580"/>
        <v>#VALUE!</v>
      </c>
      <c r="AF414" s="13" t="e">
        <f t="shared" si="581"/>
        <v>#VALUE!</v>
      </c>
      <c r="AG414" s="13" t="e">
        <f t="shared" si="582"/>
        <v>#VALUE!</v>
      </c>
      <c r="AH414" s="13" t="e">
        <f t="shared" si="583"/>
        <v>#VALUE!</v>
      </c>
      <c r="AI414" s="13" t="e">
        <f t="shared" si="584"/>
        <v>#VALUE!</v>
      </c>
      <c r="AJ414" s="13" t="e">
        <f t="shared" si="585"/>
        <v>#VALUE!</v>
      </c>
      <c r="AK414" s="13" t="e">
        <f t="shared" si="586"/>
        <v>#VALUE!</v>
      </c>
      <c r="AL414" s="13" t="e">
        <f t="shared" si="587"/>
        <v>#VALUE!</v>
      </c>
      <c r="AM414" s="13" t="e">
        <f t="shared" si="588"/>
        <v>#VALUE!</v>
      </c>
      <c r="AN414" s="13" t="e">
        <f t="shared" si="589"/>
        <v>#VALUE!</v>
      </c>
      <c r="AO414" s="13" t="e">
        <f t="shared" si="590"/>
        <v>#VALUE!</v>
      </c>
      <c r="AP414" s="13" t="e">
        <f t="shared" si="591"/>
        <v>#VALUE!</v>
      </c>
      <c r="AQ414" s="13" t="e">
        <f t="shared" si="592"/>
        <v>#VALUE!</v>
      </c>
      <c r="AR414" s="13" t="e">
        <f t="shared" si="593"/>
        <v>#VALUE!</v>
      </c>
      <c r="AS414" s="13" t="e">
        <f t="shared" si="594"/>
        <v>#VALUE!</v>
      </c>
      <c r="AT414" s="13" t="e">
        <f t="shared" si="595"/>
        <v>#VALUE!</v>
      </c>
      <c r="AU414" s="13" t="e">
        <f t="shared" si="596"/>
        <v>#VALUE!</v>
      </c>
      <c r="AV414" s="13" t="e">
        <f t="shared" si="597"/>
        <v>#VALUE!</v>
      </c>
      <c r="AW414" s="13" t="e">
        <f t="shared" si="598"/>
        <v>#VALUE!</v>
      </c>
      <c r="AX414" s="13" t="e">
        <f t="shared" si="599"/>
        <v>#VALUE!</v>
      </c>
      <c r="AY414" s="13" t="e">
        <f t="shared" si="600"/>
        <v>#VALUE!</v>
      </c>
      <c r="AZ414" s="13" t="e">
        <f t="shared" si="601"/>
        <v>#VALUE!</v>
      </c>
      <c r="BA414" s="13" t="e">
        <f t="shared" si="602"/>
        <v>#VALUE!</v>
      </c>
      <c r="BB414" s="13" t="e">
        <f t="shared" si="603"/>
        <v>#VALUE!</v>
      </c>
      <c r="BC414" s="13" t="e">
        <f t="shared" si="604"/>
        <v>#VALUE!</v>
      </c>
      <c r="BD414" s="13" t="e">
        <f t="shared" si="605"/>
        <v>#VALUE!</v>
      </c>
      <c r="BE414" s="13" t="e">
        <f t="shared" si="606"/>
        <v>#VALUE!</v>
      </c>
      <c r="BF414" s="13" t="e">
        <f t="shared" si="607"/>
        <v>#VALUE!</v>
      </c>
      <c r="BG414" s="13" t="e">
        <f t="shared" si="608"/>
        <v>#VALUE!</v>
      </c>
      <c r="BH414" s="13" t="e">
        <f t="shared" si="609"/>
        <v>#VALUE!</v>
      </c>
      <c r="BI414" s="13" t="e">
        <f t="shared" si="610"/>
        <v>#VALUE!</v>
      </c>
      <c r="BJ414" s="14" t="e">
        <f t="shared" si="611"/>
        <v>#VALUE!</v>
      </c>
      <c r="BK414" s="14" t="e">
        <f t="shared" si="612"/>
        <v>#VALUE!</v>
      </c>
      <c r="BL414" s="14" t="e">
        <f t="shared" si="613"/>
        <v>#VALUE!</v>
      </c>
      <c r="BM414" s="14" t="e">
        <f t="shared" si="614"/>
        <v>#VALUE!</v>
      </c>
      <c r="BN414" s="14" t="e">
        <f t="shared" si="615"/>
        <v>#VALUE!</v>
      </c>
    </row>
    <row r="415" spans="1:66" x14ac:dyDescent="0.25">
      <c r="A415" t="s">
        <v>99</v>
      </c>
      <c r="B415" t="s">
        <v>117</v>
      </c>
      <c r="C415" t="s">
        <v>417</v>
      </c>
      <c r="D415" s="11">
        <v>44444</v>
      </c>
      <c r="E415" s="10" t="str">
        <f>VLOOKUP(A415,home!$A$2:$E$405,3,FALSE)</f>
        <v>Accrington</v>
      </c>
      <c r="F415" s="10">
        <f>VLOOKUP(B415,home!$B$2:$E$405,3,FALSE)</f>
        <v>1.0323</v>
      </c>
      <c r="G415" s="10">
        <f>VLOOKUP(C415,away!$B$2:$E$405,4,FALSE)</f>
        <v>0.8387</v>
      </c>
      <c r="H415" s="10" t="str">
        <f>VLOOKUP(A415,away!$A$2:$E$405,3,FALSE)</f>
        <v>Accrington</v>
      </c>
      <c r="I415" s="10">
        <f>VLOOKUP(C415,away!$B$2:$E$405,3,FALSE)</f>
        <v>0.751</v>
      </c>
      <c r="J415" s="10">
        <f>VLOOKUP(B415,home!$B$2:$E$405,4,FALSE)</f>
        <v>1.0241</v>
      </c>
      <c r="K415" s="12" t="e">
        <f t="shared" si="560"/>
        <v>#VALUE!</v>
      </c>
      <c r="L415" s="12" t="e">
        <f t="shared" si="561"/>
        <v>#VALUE!</v>
      </c>
      <c r="M415" s="13" t="e">
        <f t="shared" si="562"/>
        <v>#VALUE!</v>
      </c>
      <c r="N415" s="13" t="e">
        <f t="shared" si="563"/>
        <v>#VALUE!</v>
      </c>
      <c r="O415" s="13" t="e">
        <f t="shared" si="564"/>
        <v>#VALUE!</v>
      </c>
      <c r="P415" s="13" t="e">
        <f t="shared" si="565"/>
        <v>#VALUE!</v>
      </c>
      <c r="Q415" s="13" t="e">
        <f t="shared" si="566"/>
        <v>#VALUE!</v>
      </c>
      <c r="R415" s="13" t="e">
        <f t="shared" si="567"/>
        <v>#VALUE!</v>
      </c>
      <c r="S415" s="13" t="e">
        <f t="shared" si="568"/>
        <v>#VALUE!</v>
      </c>
      <c r="T415" s="13" t="e">
        <f t="shared" si="569"/>
        <v>#VALUE!</v>
      </c>
      <c r="U415" s="13" t="e">
        <f t="shared" si="570"/>
        <v>#VALUE!</v>
      </c>
      <c r="V415" s="13" t="e">
        <f t="shared" si="571"/>
        <v>#VALUE!</v>
      </c>
      <c r="W415" s="13" t="e">
        <f t="shared" si="572"/>
        <v>#VALUE!</v>
      </c>
      <c r="X415" s="13" t="e">
        <f t="shared" si="573"/>
        <v>#VALUE!</v>
      </c>
      <c r="Y415" s="13" t="e">
        <f t="shared" si="574"/>
        <v>#VALUE!</v>
      </c>
      <c r="Z415" s="13" t="e">
        <f t="shared" si="575"/>
        <v>#VALUE!</v>
      </c>
      <c r="AA415" s="13" t="e">
        <f t="shared" si="576"/>
        <v>#VALUE!</v>
      </c>
      <c r="AB415" s="13" t="e">
        <f t="shared" si="577"/>
        <v>#VALUE!</v>
      </c>
      <c r="AC415" s="13" t="e">
        <f t="shared" si="578"/>
        <v>#VALUE!</v>
      </c>
      <c r="AD415" s="13" t="e">
        <f t="shared" si="579"/>
        <v>#VALUE!</v>
      </c>
      <c r="AE415" s="13" t="e">
        <f t="shared" si="580"/>
        <v>#VALUE!</v>
      </c>
      <c r="AF415" s="13" t="e">
        <f t="shared" si="581"/>
        <v>#VALUE!</v>
      </c>
      <c r="AG415" s="13" t="e">
        <f t="shared" si="582"/>
        <v>#VALUE!</v>
      </c>
      <c r="AH415" s="13" t="e">
        <f t="shared" si="583"/>
        <v>#VALUE!</v>
      </c>
      <c r="AI415" s="13" t="e">
        <f t="shared" si="584"/>
        <v>#VALUE!</v>
      </c>
      <c r="AJ415" s="13" t="e">
        <f t="shared" si="585"/>
        <v>#VALUE!</v>
      </c>
      <c r="AK415" s="13" t="e">
        <f t="shared" si="586"/>
        <v>#VALUE!</v>
      </c>
      <c r="AL415" s="13" t="e">
        <f t="shared" si="587"/>
        <v>#VALUE!</v>
      </c>
      <c r="AM415" s="13" t="e">
        <f t="shared" si="588"/>
        <v>#VALUE!</v>
      </c>
      <c r="AN415" s="13" t="e">
        <f t="shared" si="589"/>
        <v>#VALUE!</v>
      </c>
      <c r="AO415" s="13" t="e">
        <f t="shared" si="590"/>
        <v>#VALUE!</v>
      </c>
      <c r="AP415" s="13" t="e">
        <f t="shared" si="591"/>
        <v>#VALUE!</v>
      </c>
      <c r="AQ415" s="13" t="e">
        <f t="shared" si="592"/>
        <v>#VALUE!</v>
      </c>
      <c r="AR415" s="13" t="e">
        <f t="shared" si="593"/>
        <v>#VALUE!</v>
      </c>
      <c r="AS415" s="13" t="e">
        <f t="shared" si="594"/>
        <v>#VALUE!</v>
      </c>
      <c r="AT415" s="13" t="e">
        <f t="shared" si="595"/>
        <v>#VALUE!</v>
      </c>
      <c r="AU415" s="13" t="e">
        <f t="shared" si="596"/>
        <v>#VALUE!</v>
      </c>
      <c r="AV415" s="13" t="e">
        <f t="shared" si="597"/>
        <v>#VALUE!</v>
      </c>
      <c r="AW415" s="13" t="e">
        <f t="shared" si="598"/>
        <v>#VALUE!</v>
      </c>
      <c r="AX415" s="13" t="e">
        <f t="shared" si="599"/>
        <v>#VALUE!</v>
      </c>
      <c r="AY415" s="13" t="e">
        <f t="shared" si="600"/>
        <v>#VALUE!</v>
      </c>
      <c r="AZ415" s="13" t="e">
        <f t="shared" si="601"/>
        <v>#VALUE!</v>
      </c>
      <c r="BA415" s="13" t="e">
        <f t="shared" si="602"/>
        <v>#VALUE!</v>
      </c>
      <c r="BB415" s="13" t="e">
        <f t="shared" si="603"/>
        <v>#VALUE!</v>
      </c>
      <c r="BC415" s="13" t="e">
        <f t="shared" si="604"/>
        <v>#VALUE!</v>
      </c>
      <c r="BD415" s="13" t="e">
        <f t="shared" si="605"/>
        <v>#VALUE!</v>
      </c>
      <c r="BE415" s="13" t="e">
        <f t="shared" si="606"/>
        <v>#VALUE!</v>
      </c>
      <c r="BF415" s="13" t="e">
        <f t="shared" si="607"/>
        <v>#VALUE!</v>
      </c>
      <c r="BG415" s="13" t="e">
        <f t="shared" si="608"/>
        <v>#VALUE!</v>
      </c>
      <c r="BH415" s="13" t="e">
        <f t="shared" si="609"/>
        <v>#VALUE!</v>
      </c>
      <c r="BI415" s="13" t="e">
        <f t="shared" si="610"/>
        <v>#VALUE!</v>
      </c>
      <c r="BJ415" s="14" t="e">
        <f t="shared" si="611"/>
        <v>#VALUE!</v>
      </c>
      <c r="BK415" s="14" t="e">
        <f t="shared" si="612"/>
        <v>#VALUE!</v>
      </c>
      <c r="BL415" s="14" t="e">
        <f t="shared" si="613"/>
        <v>#VALUE!</v>
      </c>
      <c r="BM415" s="14" t="e">
        <f t="shared" si="614"/>
        <v>#VALUE!</v>
      </c>
      <c r="BN415" s="14" t="e">
        <f t="shared" si="615"/>
        <v>#VALUE!</v>
      </c>
    </row>
    <row r="416" spans="1:66" x14ac:dyDescent="0.25">
      <c r="A416" t="s">
        <v>99</v>
      </c>
      <c r="B416" t="s">
        <v>121</v>
      </c>
      <c r="C416" t="s">
        <v>114</v>
      </c>
      <c r="D416" s="11">
        <v>44444</v>
      </c>
      <c r="E416" s="10" t="str">
        <f>VLOOKUP(A416,home!$A$2:$E$405,3,FALSE)</f>
        <v>Accrington</v>
      </c>
      <c r="F416" s="10">
        <f>VLOOKUP(B416,home!$B$2:$E$405,3,FALSE)</f>
        <v>1.0968</v>
      </c>
      <c r="G416" s="10">
        <f>VLOOKUP(C416,away!$B$2:$E$405,4,FALSE)</f>
        <v>0.7742</v>
      </c>
      <c r="H416" s="10" t="str">
        <f>VLOOKUP(A416,away!$A$2:$E$405,3,FALSE)</f>
        <v>Accrington</v>
      </c>
      <c r="I416" s="10">
        <f>VLOOKUP(C416,away!$B$2:$E$405,3,FALSE)</f>
        <v>1.0583</v>
      </c>
      <c r="J416" s="10">
        <f>VLOOKUP(B416,home!$B$2:$E$405,4,FALSE)</f>
        <v>1.0924</v>
      </c>
      <c r="K416" s="12" t="e">
        <f t="shared" si="560"/>
        <v>#VALUE!</v>
      </c>
      <c r="L416" s="12" t="e">
        <f t="shared" si="561"/>
        <v>#VALUE!</v>
      </c>
      <c r="M416" s="13" t="e">
        <f t="shared" si="562"/>
        <v>#VALUE!</v>
      </c>
      <c r="N416" s="13" t="e">
        <f t="shared" si="563"/>
        <v>#VALUE!</v>
      </c>
      <c r="O416" s="13" t="e">
        <f t="shared" si="564"/>
        <v>#VALUE!</v>
      </c>
      <c r="P416" s="13" t="e">
        <f t="shared" si="565"/>
        <v>#VALUE!</v>
      </c>
      <c r="Q416" s="13" t="e">
        <f t="shared" si="566"/>
        <v>#VALUE!</v>
      </c>
      <c r="R416" s="13" t="e">
        <f t="shared" si="567"/>
        <v>#VALUE!</v>
      </c>
      <c r="S416" s="13" t="e">
        <f t="shared" si="568"/>
        <v>#VALUE!</v>
      </c>
      <c r="T416" s="13" t="e">
        <f t="shared" si="569"/>
        <v>#VALUE!</v>
      </c>
      <c r="U416" s="13" t="e">
        <f t="shared" si="570"/>
        <v>#VALUE!</v>
      </c>
      <c r="V416" s="13" t="e">
        <f t="shared" si="571"/>
        <v>#VALUE!</v>
      </c>
      <c r="W416" s="13" t="e">
        <f t="shared" si="572"/>
        <v>#VALUE!</v>
      </c>
      <c r="X416" s="13" t="e">
        <f t="shared" si="573"/>
        <v>#VALUE!</v>
      </c>
      <c r="Y416" s="13" t="e">
        <f t="shared" si="574"/>
        <v>#VALUE!</v>
      </c>
      <c r="Z416" s="13" t="e">
        <f t="shared" si="575"/>
        <v>#VALUE!</v>
      </c>
      <c r="AA416" s="13" t="e">
        <f t="shared" si="576"/>
        <v>#VALUE!</v>
      </c>
      <c r="AB416" s="13" t="e">
        <f t="shared" si="577"/>
        <v>#VALUE!</v>
      </c>
      <c r="AC416" s="13" t="e">
        <f t="shared" si="578"/>
        <v>#VALUE!</v>
      </c>
      <c r="AD416" s="13" t="e">
        <f t="shared" si="579"/>
        <v>#VALUE!</v>
      </c>
      <c r="AE416" s="13" t="e">
        <f t="shared" si="580"/>
        <v>#VALUE!</v>
      </c>
      <c r="AF416" s="13" t="e">
        <f t="shared" si="581"/>
        <v>#VALUE!</v>
      </c>
      <c r="AG416" s="13" t="e">
        <f t="shared" si="582"/>
        <v>#VALUE!</v>
      </c>
      <c r="AH416" s="13" t="e">
        <f t="shared" si="583"/>
        <v>#VALUE!</v>
      </c>
      <c r="AI416" s="13" t="e">
        <f t="shared" si="584"/>
        <v>#VALUE!</v>
      </c>
      <c r="AJ416" s="13" t="e">
        <f t="shared" si="585"/>
        <v>#VALUE!</v>
      </c>
      <c r="AK416" s="13" t="e">
        <f t="shared" si="586"/>
        <v>#VALUE!</v>
      </c>
      <c r="AL416" s="13" t="e">
        <f t="shared" si="587"/>
        <v>#VALUE!</v>
      </c>
      <c r="AM416" s="13" t="e">
        <f t="shared" si="588"/>
        <v>#VALUE!</v>
      </c>
      <c r="AN416" s="13" t="e">
        <f t="shared" si="589"/>
        <v>#VALUE!</v>
      </c>
      <c r="AO416" s="13" t="e">
        <f t="shared" si="590"/>
        <v>#VALUE!</v>
      </c>
      <c r="AP416" s="13" t="e">
        <f t="shared" si="591"/>
        <v>#VALUE!</v>
      </c>
      <c r="AQ416" s="13" t="e">
        <f t="shared" si="592"/>
        <v>#VALUE!</v>
      </c>
      <c r="AR416" s="13" t="e">
        <f t="shared" si="593"/>
        <v>#VALUE!</v>
      </c>
      <c r="AS416" s="13" t="e">
        <f t="shared" si="594"/>
        <v>#VALUE!</v>
      </c>
      <c r="AT416" s="13" t="e">
        <f t="shared" si="595"/>
        <v>#VALUE!</v>
      </c>
      <c r="AU416" s="13" t="e">
        <f t="shared" si="596"/>
        <v>#VALUE!</v>
      </c>
      <c r="AV416" s="13" t="e">
        <f t="shared" si="597"/>
        <v>#VALUE!</v>
      </c>
      <c r="AW416" s="13" t="e">
        <f t="shared" si="598"/>
        <v>#VALUE!</v>
      </c>
      <c r="AX416" s="13" t="e">
        <f t="shared" si="599"/>
        <v>#VALUE!</v>
      </c>
      <c r="AY416" s="13" t="e">
        <f t="shared" si="600"/>
        <v>#VALUE!</v>
      </c>
      <c r="AZ416" s="13" t="e">
        <f t="shared" si="601"/>
        <v>#VALUE!</v>
      </c>
      <c r="BA416" s="13" t="e">
        <f t="shared" si="602"/>
        <v>#VALUE!</v>
      </c>
      <c r="BB416" s="13" t="e">
        <f t="shared" si="603"/>
        <v>#VALUE!</v>
      </c>
      <c r="BC416" s="13" t="e">
        <f t="shared" si="604"/>
        <v>#VALUE!</v>
      </c>
      <c r="BD416" s="13" t="e">
        <f t="shared" si="605"/>
        <v>#VALUE!</v>
      </c>
      <c r="BE416" s="13" t="e">
        <f t="shared" si="606"/>
        <v>#VALUE!</v>
      </c>
      <c r="BF416" s="13" t="e">
        <f t="shared" si="607"/>
        <v>#VALUE!</v>
      </c>
      <c r="BG416" s="13" t="e">
        <f t="shared" si="608"/>
        <v>#VALUE!</v>
      </c>
      <c r="BH416" s="13" t="e">
        <f t="shared" si="609"/>
        <v>#VALUE!</v>
      </c>
      <c r="BI416" s="13" t="e">
        <f t="shared" si="610"/>
        <v>#VALUE!</v>
      </c>
      <c r="BJ416" s="14" t="e">
        <f t="shared" si="611"/>
        <v>#VALUE!</v>
      </c>
      <c r="BK416" s="14" t="e">
        <f t="shared" si="612"/>
        <v>#VALUE!</v>
      </c>
      <c r="BL416" s="14" t="e">
        <f t="shared" si="613"/>
        <v>#VALUE!</v>
      </c>
      <c r="BM416" s="14" t="e">
        <f t="shared" si="614"/>
        <v>#VALUE!</v>
      </c>
      <c r="BN416" s="14" t="e">
        <f t="shared" si="615"/>
        <v>#VALUE!</v>
      </c>
    </row>
    <row r="417" spans="1:66" x14ac:dyDescent="0.25">
      <c r="A417" t="s">
        <v>99</v>
      </c>
      <c r="B417" t="s">
        <v>103</v>
      </c>
      <c r="C417" t="s">
        <v>116</v>
      </c>
      <c r="D417" s="11">
        <v>44444</v>
      </c>
      <c r="E417" s="10" t="str">
        <f>VLOOKUP(A417,home!$A$2:$E$405,3,FALSE)</f>
        <v>Accrington</v>
      </c>
      <c r="F417" s="10">
        <f>VLOOKUP(B417,home!$B$2:$E$405,3,FALSE)</f>
        <v>1</v>
      </c>
      <c r="G417" s="10">
        <f>VLOOKUP(C417,away!$B$2:$E$405,4,FALSE)</f>
        <v>1.3226</v>
      </c>
      <c r="H417" s="10" t="str">
        <f>VLOOKUP(A417,away!$A$2:$E$405,3,FALSE)</f>
        <v>Accrington</v>
      </c>
      <c r="I417" s="10">
        <f>VLOOKUP(C417,away!$B$2:$E$405,3,FALSE)</f>
        <v>0.751</v>
      </c>
      <c r="J417" s="10">
        <f>VLOOKUP(B417,home!$B$2:$E$405,4,FALSE)</f>
        <v>1.0241</v>
      </c>
      <c r="K417" s="12" t="e">
        <f t="shared" si="560"/>
        <v>#VALUE!</v>
      </c>
      <c r="L417" s="12" t="e">
        <f t="shared" si="561"/>
        <v>#VALUE!</v>
      </c>
      <c r="M417" s="13" t="e">
        <f t="shared" si="562"/>
        <v>#VALUE!</v>
      </c>
      <c r="N417" s="13" t="e">
        <f t="shared" si="563"/>
        <v>#VALUE!</v>
      </c>
      <c r="O417" s="13" t="e">
        <f t="shared" si="564"/>
        <v>#VALUE!</v>
      </c>
      <c r="P417" s="13" t="e">
        <f t="shared" si="565"/>
        <v>#VALUE!</v>
      </c>
      <c r="Q417" s="13" t="e">
        <f t="shared" si="566"/>
        <v>#VALUE!</v>
      </c>
      <c r="R417" s="13" t="e">
        <f t="shared" si="567"/>
        <v>#VALUE!</v>
      </c>
      <c r="S417" s="13" t="e">
        <f t="shared" si="568"/>
        <v>#VALUE!</v>
      </c>
      <c r="T417" s="13" t="e">
        <f t="shared" si="569"/>
        <v>#VALUE!</v>
      </c>
      <c r="U417" s="13" t="e">
        <f t="shared" si="570"/>
        <v>#VALUE!</v>
      </c>
      <c r="V417" s="13" t="e">
        <f t="shared" si="571"/>
        <v>#VALUE!</v>
      </c>
      <c r="W417" s="13" t="e">
        <f t="shared" si="572"/>
        <v>#VALUE!</v>
      </c>
      <c r="X417" s="13" t="e">
        <f t="shared" si="573"/>
        <v>#VALUE!</v>
      </c>
      <c r="Y417" s="13" t="e">
        <f t="shared" si="574"/>
        <v>#VALUE!</v>
      </c>
      <c r="Z417" s="13" t="e">
        <f t="shared" si="575"/>
        <v>#VALUE!</v>
      </c>
      <c r="AA417" s="13" t="e">
        <f t="shared" si="576"/>
        <v>#VALUE!</v>
      </c>
      <c r="AB417" s="13" t="e">
        <f t="shared" si="577"/>
        <v>#VALUE!</v>
      </c>
      <c r="AC417" s="13" t="e">
        <f t="shared" si="578"/>
        <v>#VALUE!</v>
      </c>
      <c r="AD417" s="13" t="e">
        <f t="shared" si="579"/>
        <v>#VALUE!</v>
      </c>
      <c r="AE417" s="13" t="e">
        <f t="shared" si="580"/>
        <v>#VALUE!</v>
      </c>
      <c r="AF417" s="13" t="e">
        <f t="shared" si="581"/>
        <v>#VALUE!</v>
      </c>
      <c r="AG417" s="13" t="e">
        <f t="shared" si="582"/>
        <v>#VALUE!</v>
      </c>
      <c r="AH417" s="13" t="e">
        <f t="shared" si="583"/>
        <v>#VALUE!</v>
      </c>
      <c r="AI417" s="13" t="e">
        <f t="shared" si="584"/>
        <v>#VALUE!</v>
      </c>
      <c r="AJ417" s="13" t="e">
        <f t="shared" si="585"/>
        <v>#VALUE!</v>
      </c>
      <c r="AK417" s="13" t="e">
        <f t="shared" si="586"/>
        <v>#VALUE!</v>
      </c>
      <c r="AL417" s="13" t="e">
        <f t="shared" si="587"/>
        <v>#VALUE!</v>
      </c>
      <c r="AM417" s="13" t="e">
        <f t="shared" si="588"/>
        <v>#VALUE!</v>
      </c>
      <c r="AN417" s="13" t="e">
        <f t="shared" si="589"/>
        <v>#VALUE!</v>
      </c>
      <c r="AO417" s="13" t="e">
        <f t="shared" si="590"/>
        <v>#VALUE!</v>
      </c>
      <c r="AP417" s="13" t="e">
        <f t="shared" si="591"/>
        <v>#VALUE!</v>
      </c>
      <c r="AQ417" s="13" t="e">
        <f t="shared" si="592"/>
        <v>#VALUE!</v>
      </c>
      <c r="AR417" s="13" t="e">
        <f t="shared" si="593"/>
        <v>#VALUE!</v>
      </c>
      <c r="AS417" s="13" t="e">
        <f t="shared" si="594"/>
        <v>#VALUE!</v>
      </c>
      <c r="AT417" s="13" t="e">
        <f t="shared" si="595"/>
        <v>#VALUE!</v>
      </c>
      <c r="AU417" s="13" t="e">
        <f t="shared" si="596"/>
        <v>#VALUE!</v>
      </c>
      <c r="AV417" s="13" t="e">
        <f t="shared" si="597"/>
        <v>#VALUE!</v>
      </c>
      <c r="AW417" s="13" t="e">
        <f t="shared" si="598"/>
        <v>#VALUE!</v>
      </c>
      <c r="AX417" s="13" t="e">
        <f t="shared" si="599"/>
        <v>#VALUE!</v>
      </c>
      <c r="AY417" s="13" t="e">
        <f t="shared" si="600"/>
        <v>#VALUE!</v>
      </c>
      <c r="AZ417" s="13" t="e">
        <f t="shared" si="601"/>
        <v>#VALUE!</v>
      </c>
      <c r="BA417" s="13" t="e">
        <f t="shared" si="602"/>
        <v>#VALUE!</v>
      </c>
      <c r="BB417" s="13" t="e">
        <f t="shared" si="603"/>
        <v>#VALUE!</v>
      </c>
      <c r="BC417" s="13" t="e">
        <f t="shared" si="604"/>
        <v>#VALUE!</v>
      </c>
      <c r="BD417" s="13" t="e">
        <f t="shared" si="605"/>
        <v>#VALUE!</v>
      </c>
      <c r="BE417" s="13" t="e">
        <f t="shared" si="606"/>
        <v>#VALUE!</v>
      </c>
      <c r="BF417" s="13" t="e">
        <f t="shared" si="607"/>
        <v>#VALUE!</v>
      </c>
      <c r="BG417" s="13" t="e">
        <f t="shared" si="608"/>
        <v>#VALUE!</v>
      </c>
      <c r="BH417" s="13" t="e">
        <f t="shared" si="609"/>
        <v>#VALUE!</v>
      </c>
      <c r="BI417" s="13" t="e">
        <f t="shared" si="610"/>
        <v>#VALUE!</v>
      </c>
      <c r="BJ417" s="14" t="e">
        <f t="shared" si="611"/>
        <v>#VALUE!</v>
      </c>
      <c r="BK417" s="14" t="e">
        <f t="shared" si="612"/>
        <v>#VALUE!</v>
      </c>
      <c r="BL417" s="14" t="e">
        <f t="shared" si="613"/>
        <v>#VALUE!</v>
      </c>
      <c r="BM417" s="14" t="e">
        <f t="shared" si="614"/>
        <v>#VALUE!</v>
      </c>
      <c r="BN417" s="14" t="e">
        <f t="shared" si="615"/>
        <v>#VALUE!</v>
      </c>
    </row>
    <row r="418" spans="1:66" x14ac:dyDescent="0.25">
      <c r="A418" t="s">
        <v>99</v>
      </c>
      <c r="B418" t="s">
        <v>107</v>
      </c>
      <c r="C418" t="s">
        <v>108</v>
      </c>
      <c r="D418" s="11">
        <v>44444</v>
      </c>
      <c r="E418" s="10" t="str">
        <f>VLOOKUP(A418,home!$A$2:$E$405,3,FALSE)</f>
        <v>Accrington</v>
      </c>
      <c r="F418" s="10">
        <f>VLOOKUP(B418,home!$B$2:$E$405,3,FALSE)</f>
        <v>0.80649999999999999</v>
      </c>
      <c r="G418" s="10">
        <f>VLOOKUP(C418,away!$B$2:$E$405,4,FALSE)</f>
        <v>0.9355</v>
      </c>
      <c r="H418" s="10" t="str">
        <f>VLOOKUP(A418,away!$A$2:$E$405,3,FALSE)</f>
        <v>Accrington</v>
      </c>
      <c r="I418" s="10">
        <f>VLOOKUP(C418,away!$B$2:$E$405,3,FALSE)</f>
        <v>0.78520000000000001</v>
      </c>
      <c r="J418" s="10">
        <f>VLOOKUP(B418,home!$B$2:$E$405,4,FALSE)</f>
        <v>0.61450000000000005</v>
      </c>
      <c r="K418" s="12" t="e">
        <f t="shared" si="560"/>
        <v>#VALUE!</v>
      </c>
      <c r="L418" s="12" t="e">
        <f t="shared" si="561"/>
        <v>#VALUE!</v>
      </c>
      <c r="M418" s="13" t="e">
        <f t="shared" si="562"/>
        <v>#VALUE!</v>
      </c>
      <c r="N418" s="13" t="e">
        <f t="shared" si="563"/>
        <v>#VALUE!</v>
      </c>
      <c r="O418" s="13" t="e">
        <f t="shared" si="564"/>
        <v>#VALUE!</v>
      </c>
      <c r="P418" s="13" t="e">
        <f t="shared" si="565"/>
        <v>#VALUE!</v>
      </c>
      <c r="Q418" s="13" t="e">
        <f t="shared" si="566"/>
        <v>#VALUE!</v>
      </c>
      <c r="R418" s="13" t="e">
        <f t="shared" si="567"/>
        <v>#VALUE!</v>
      </c>
      <c r="S418" s="13" t="e">
        <f t="shared" si="568"/>
        <v>#VALUE!</v>
      </c>
      <c r="T418" s="13" t="e">
        <f t="shared" si="569"/>
        <v>#VALUE!</v>
      </c>
      <c r="U418" s="13" t="e">
        <f t="shared" si="570"/>
        <v>#VALUE!</v>
      </c>
      <c r="V418" s="13" t="e">
        <f t="shared" si="571"/>
        <v>#VALUE!</v>
      </c>
      <c r="W418" s="13" t="e">
        <f t="shared" si="572"/>
        <v>#VALUE!</v>
      </c>
      <c r="X418" s="13" t="e">
        <f t="shared" si="573"/>
        <v>#VALUE!</v>
      </c>
      <c r="Y418" s="13" t="e">
        <f t="shared" si="574"/>
        <v>#VALUE!</v>
      </c>
      <c r="Z418" s="13" t="e">
        <f t="shared" si="575"/>
        <v>#VALUE!</v>
      </c>
      <c r="AA418" s="13" t="e">
        <f t="shared" si="576"/>
        <v>#VALUE!</v>
      </c>
      <c r="AB418" s="13" t="e">
        <f t="shared" si="577"/>
        <v>#VALUE!</v>
      </c>
      <c r="AC418" s="13" t="e">
        <f t="shared" si="578"/>
        <v>#VALUE!</v>
      </c>
      <c r="AD418" s="13" t="e">
        <f t="shared" si="579"/>
        <v>#VALUE!</v>
      </c>
      <c r="AE418" s="13" t="e">
        <f t="shared" si="580"/>
        <v>#VALUE!</v>
      </c>
      <c r="AF418" s="13" t="e">
        <f t="shared" si="581"/>
        <v>#VALUE!</v>
      </c>
      <c r="AG418" s="13" t="e">
        <f t="shared" si="582"/>
        <v>#VALUE!</v>
      </c>
      <c r="AH418" s="13" t="e">
        <f t="shared" si="583"/>
        <v>#VALUE!</v>
      </c>
      <c r="AI418" s="13" t="e">
        <f t="shared" si="584"/>
        <v>#VALUE!</v>
      </c>
      <c r="AJ418" s="13" t="e">
        <f t="shared" si="585"/>
        <v>#VALUE!</v>
      </c>
      <c r="AK418" s="13" t="e">
        <f t="shared" si="586"/>
        <v>#VALUE!</v>
      </c>
      <c r="AL418" s="13" t="e">
        <f t="shared" si="587"/>
        <v>#VALUE!</v>
      </c>
      <c r="AM418" s="13" t="e">
        <f t="shared" si="588"/>
        <v>#VALUE!</v>
      </c>
      <c r="AN418" s="13" t="e">
        <f t="shared" si="589"/>
        <v>#VALUE!</v>
      </c>
      <c r="AO418" s="13" t="e">
        <f t="shared" si="590"/>
        <v>#VALUE!</v>
      </c>
      <c r="AP418" s="13" t="e">
        <f t="shared" si="591"/>
        <v>#VALUE!</v>
      </c>
      <c r="AQ418" s="13" t="e">
        <f t="shared" si="592"/>
        <v>#VALUE!</v>
      </c>
      <c r="AR418" s="13" t="e">
        <f t="shared" si="593"/>
        <v>#VALUE!</v>
      </c>
      <c r="AS418" s="13" t="e">
        <f t="shared" si="594"/>
        <v>#VALUE!</v>
      </c>
      <c r="AT418" s="13" t="e">
        <f t="shared" si="595"/>
        <v>#VALUE!</v>
      </c>
      <c r="AU418" s="13" t="e">
        <f t="shared" si="596"/>
        <v>#VALUE!</v>
      </c>
      <c r="AV418" s="13" t="e">
        <f t="shared" si="597"/>
        <v>#VALUE!</v>
      </c>
      <c r="AW418" s="13" t="e">
        <f t="shared" si="598"/>
        <v>#VALUE!</v>
      </c>
      <c r="AX418" s="13" t="e">
        <f t="shared" si="599"/>
        <v>#VALUE!</v>
      </c>
      <c r="AY418" s="13" t="e">
        <f t="shared" si="600"/>
        <v>#VALUE!</v>
      </c>
      <c r="AZ418" s="13" t="e">
        <f t="shared" si="601"/>
        <v>#VALUE!</v>
      </c>
      <c r="BA418" s="13" t="e">
        <f t="shared" si="602"/>
        <v>#VALUE!</v>
      </c>
      <c r="BB418" s="13" t="e">
        <f t="shared" si="603"/>
        <v>#VALUE!</v>
      </c>
      <c r="BC418" s="13" t="e">
        <f t="shared" si="604"/>
        <v>#VALUE!</v>
      </c>
      <c r="BD418" s="13" t="e">
        <f t="shared" si="605"/>
        <v>#VALUE!</v>
      </c>
      <c r="BE418" s="13" t="e">
        <f t="shared" si="606"/>
        <v>#VALUE!</v>
      </c>
      <c r="BF418" s="13" t="e">
        <f t="shared" si="607"/>
        <v>#VALUE!</v>
      </c>
      <c r="BG418" s="13" t="e">
        <f t="shared" si="608"/>
        <v>#VALUE!</v>
      </c>
      <c r="BH418" s="13" t="e">
        <f t="shared" si="609"/>
        <v>#VALUE!</v>
      </c>
      <c r="BI418" s="13" t="e">
        <f t="shared" si="610"/>
        <v>#VALUE!</v>
      </c>
      <c r="BJ418" s="14" t="e">
        <f t="shared" si="611"/>
        <v>#VALUE!</v>
      </c>
      <c r="BK418" s="14" t="e">
        <f t="shared" si="612"/>
        <v>#VALUE!</v>
      </c>
      <c r="BL418" s="14" t="e">
        <f t="shared" si="613"/>
        <v>#VALUE!</v>
      </c>
      <c r="BM418" s="14" t="e">
        <f t="shared" si="614"/>
        <v>#VALUE!</v>
      </c>
      <c r="BN418" s="14" t="e">
        <f t="shared" si="615"/>
        <v>#VALUE!</v>
      </c>
    </row>
    <row r="419" spans="1:66" x14ac:dyDescent="0.25">
      <c r="A419" t="s">
        <v>99</v>
      </c>
      <c r="B419" t="s">
        <v>395</v>
      </c>
      <c r="C419" t="s">
        <v>100</v>
      </c>
      <c r="D419" s="11">
        <v>44444</v>
      </c>
      <c r="E419" s="10" t="str">
        <f>VLOOKUP(A419,home!$A$2:$E$405,3,FALSE)</f>
        <v>Accrington</v>
      </c>
      <c r="F419" s="10">
        <f>VLOOKUP(B419,home!$B$2:$E$405,3,FALSE)</f>
        <v>1.1291</v>
      </c>
      <c r="G419" s="10">
        <f>VLOOKUP(C419,away!$B$2:$E$405,4,FALSE)</f>
        <v>1.3549</v>
      </c>
      <c r="H419" s="10" t="str">
        <f>VLOOKUP(A419,away!$A$2:$E$405,3,FALSE)</f>
        <v>Accrington</v>
      </c>
      <c r="I419" s="10">
        <f>VLOOKUP(C419,away!$B$2:$E$405,3,FALSE)</f>
        <v>1.0924</v>
      </c>
      <c r="J419" s="10">
        <f>VLOOKUP(B419,home!$B$2:$E$405,4,FALSE)</f>
        <v>1.0241</v>
      </c>
      <c r="K419" s="12" t="e">
        <f t="shared" si="560"/>
        <v>#VALUE!</v>
      </c>
      <c r="L419" s="12" t="e">
        <f t="shared" si="561"/>
        <v>#VALUE!</v>
      </c>
      <c r="M419" s="13" t="e">
        <f t="shared" si="562"/>
        <v>#VALUE!</v>
      </c>
      <c r="N419" s="13" t="e">
        <f t="shared" si="563"/>
        <v>#VALUE!</v>
      </c>
      <c r="O419" s="13" t="e">
        <f t="shared" si="564"/>
        <v>#VALUE!</v>
      </c>
      <c r="P419" s="13" t="e">
        <f t="shared" si="565"/>
        <v>#VALUE!</v>
      </c>
      <c r="Q419" s="13" t="e">
        <f t="shared" si="566"/>
        <v>#VALUE!</v>
      </c>
      <c r="R419" s="13" t="e">
        <f t="shared" si="567"/>
        <v>#VALUE!</v>
      </c>
      <c r="S419" s="13" t="e">
        <f t="shared" si="568"/>
        <v>#VALUE!</v>
      </c>
      <c r="T419" s="13" t="e">
        <f t="shared" si="569"/>
        <v>#VALUE!</v>
      </c>
      <c r="U419" s="13" t="e">
        <f t="shared" si="570"/>
        <v>#VALUE!</v>
      </c>
      <c r="V419" s="13" t="e">
        <f t="shared" si="571"/>
        <v>#VALUE!</v>
      </c>
      <c r="W419" s="13" t="e">
        <f t="shared" si="572"/>
        <v>#VALUE!</v>
      </c>
      <c r="X419" s="13" t="e">
        <f t="shared" si="573"/>
        <v>#VALUE!</v>
      </c>
      <c r="Y419" s="13" t="e">
        <f t="shared" si="574"/>
        <v>#VALUE!</v>
      </c>
      <c r="Z419" s="13" t="e">
        <f t="shared" si="575"/>
        <v>#VALUE!</v>
      </c>
      <c r="AA419" s="13" t="e">
        <f t="shared" si="576"/>
        <v>#VALUE!</v>
      </c>
      <c r="AB419" s="13" t="e">
        <f t="shared" si="577"/>
        <v>#VALUE!</v>
      </c>
      <c r="AC419" s="13" t="e">
        <f t="shared" si="578"/>
        <v>#VALUE!</v>
      </c>
      <c r="AD419" s="13" t="e">
        <f t="shared" si="579"/>
        <v>#VALUE!</v>
      </c>
      <c r="AE419" s="13" t="e">
        <f t="shared" si="580"/>
        <v>#VALUE!</v>
      </c>
      <c r="AF419" s="13" t="e">
        <f t="shared" si="581"/>
        <v>#VALUE!</v>
      </c>
      <c r="AG419" s="13" t="e">
        <f t="shared" si="582"/>
        <v>#VALUE!</v>
      </c>
      <c r="AH419" s="13" t="e">
        <f t="shared" si="583"/>
        <v>#VALUE!</v>
      </c>
      <c r="AI419" s="13" t="e">
        <f t="shared" si="584"/>
        <v>#VALUE!</v>
      </c>
      <c r="AJ419" s="13" t="e">
        <f t="shared" si="585"/>
        <v>#VALUE!</v>
      </c>
      <c r="AK419" s="13" t="e">
        <f t="shared" si="586"/>
        <v>#VALUE!</v>
      </c>
      <c r="AL419" s="13" t="e">
        <f t="shared" si="587"/>
        <v>#VALUE!</v>
      </c>
      <c r="AM419" s="13" t="e">
        <f t="shared" si="588"/>
        <v>#VALUE!</v>
      </c>
      <c r="AN419" s="13" t="e">
        <f t="shared" si="589"/>
        <v>#VALUE!</v>
      </c>
      <c r="AO419" s="13" t="e">
        <f t="shared" si="590"/>
        <v>#VALUE!</v>
      </c>
      <c r="AP419" s="13" t="e">
        <f t="shared" si="591"/>
        <v>#VALUE!</v>
      </c>
      <c r="AQ419" s="13" t="e">
        <f t="shared" si="592"/>
        <v>#VALUE!</v>
      </c>
      <c r="AR419" s="13" t="e">
        <f t="shared" si="593"/>
        <v>#VALUE!</v>
      </c>
      <c r="AS419" s="13" t="e">
        <f t="shared" si="594"/>
        <v>#VALUE!</v>
      </c>
      <c r="AT419" s="13" t="e">
        <f t="shared" si="595"/>
        <v>#VALUE!</v>
      </c>
      <c r="AU419" s="13" t="e">
        <f t="shared" si="596"/>
        <v>#VALUE!</v>
      </c>
      <c r="AV419" s="13" t="e">
        <f t="shared" si="597"/>
        <v>#VALUE!</v>
      </c>
      <c r="AW419" s="13" t="e">
        <f t="shared" si="598"/>
        <v>#VALUE!</v>
      </c>
      <c r="AX419" s="13" t="e">
        <f t="shared" si="599"/>
        <v>#VALUE!</v>
      </c>
      <c r="AY419" s="13" t="e">
        <f t="shared" si="600"/>
        <v>#VALUE!</v>
      </c>
      <c r="AZ419" s="13" t="e">
        <f t="shared" si="601"/>
        <v>#VALUE!</v>
      </c>
      <c r="BA419" s="13" t="e">
        <f t="shared" si="602"/>
        <v>#VALUE!</v>
      </c>
      <c r="BB419" s="13" t="e">
        <f t="shared" si="603"/>
        <v>#VALUE!</v>
      </c>
      <c r="BC419" s="13" t="e">
        <f t="shared" si="604"/>
        <v>#VALUE!</v>
      </c>
      <c r="BD419" s="13" t="e">
        <f t="shared" si="605"/>
        <v>#VALUE!</v>
      </c>
      <c r="BE419" s="13" t="e">
        <f t="shared" si="606"/>
        <v>#VALUE!</v>
      </c>
      <c r="BF419" s="13" t="e">
        <f t="shared" si="607"/>
        <v>#VALUE!</v>
      </c>
      <c r="BG419" s="13" t="e">
        <f t="shared" si="608"/>
        <v>#VALUE!</v>
      </c>
      <c r="BH419" s="13" t="e">
        <f t="shared" si="609"/>
        <v>#VALUE!</v>
      </c>
      <c r="BI419" s="13" t="e">
        <f t="shared" si="610"/>
        <v>#VALUE!</v>
      </c>
      <c r="BJ419" s="14" t="e">
        <f t="shared" si="611"/>
        <v>#VALUE!</v>
      </c>
      <c r="BK419" s="14" t="e">
        <f t="shared" si="612"/>
        <v>#VALUE!</v>
      </c>
      <c r="BL419" s="14" t="e">
        <f t="shared" si="613"/>
        <v>#VALUE!</v>
      </c>
      <c r="BM419" s="14" t="e">
        <f t="shared" si="614"/>
        <v>#VALUE!</v>
      </c>
      <c r="BN419" s="14" t="e">
        <f t="shared" si="615"/>
        <v>#VALUE!</v>
      </c>
    </row>
    <row r="420" spans="1:66" x14ac:dyDescent="0.25">
      <c r="A420" t="s">
        <v>99</v>
      </c>
      <c r="B420" t="s">
        <v>115</v>
      </c>
      <c r="C420" t="s">
        <v>118</v>
      </c>
      <c r="D420" s="11">
        <v>44444</v>
      </c>
      <c r="E420" s="10" t="str">
        <f>VLOOKUP(A420,home!$A$2:$E$405,3,FALSE)</f>
        <v>Accrington</v>
      </c>
      <c r="F420" s="10">
        <f>VLOOKUP(B420,home!$B$2:$E$405,3,FALSE)</f>
        <v>1.1613</v>
      </c>
      <c r="G420" s="10">
        <f>VLOOKUP(C420,away!$B$2:$E$405,4,FALSE)</f>
        <v>1.1613</v>
      </c>
      <c r="H420" s="10" t="str">
        <f>VLOOKUP(A420,away!$A$2:$E$405,3,FALSE)</f>
        <v>Accrington</v>
      </c>
      <c r="I420" s="10">
        <f>VLOOKUP(C420,away!$B$2:$E$405,3,FALSE)</f>
        <v>1.1607000000000001</v>
      </c>
      <c r="J420" s="10">
        <f>VLOOKUP(B420,home!$B$2:$E$405,4,FALSE)</f>
        <v>0.95589999999999997</v>
      </c>
      <c r="K420" s="12" t="e">
        <f t="shared" si="560"/>
        <v>#VALUE!</v>
      </c>
      <c r="L420" s="12" t="e">
        <f t="shared" si="561"/>
        <v>#VALUE!</v>
      </c>
      <c r="M420" s="13" t="e">
        <f t="shared" si="562"/>
        <v>#VALUE!</v>
      </c>
      <c r="N420" s="13" t="e">
        <f t="shared" si="563"/>
        <v>#VALUE!</v>
      </c>
      <c r="O420" s="13" t="e">
        <f t="shared" si="564"/>
        <v>#VALUE!</v>
      </c>
      <c r="P420" s="13" t="e">
        <f t="shared" si="565"/>
        <v>#VALUE!</v>
      </c>
      <c r="Q420" s="13" t="e">
        <f t="shared" si="566"/>
        <v>#VALUE!</v>
      </c>
      <c r="R420" s="13" t="e">
        <f t="shared" si="567"/>
        <v>#VALUE!</v>
      </c>
      <c r="S420" s="13" t="e">
        <f t="shared" si="568"/>
        <v>#VALUE!</v>
      </c>
      <c r="T420" s="13" t="e">
        <f t="shared" si="569"/>
        <v>#VALUE!</v>
      </c>
      <c r="U420" s="13" t="e">
        <f t="shared" si="570"/>
        <v>#VALUE!</v>
      </c>
      <c r="V420" s="13" t="e">
        <f t="shared" si="571"/>
        <v>#VALUE!</v>
      </c>
      <c r="W420" s="13" t="e">
        <f t="shared" si="572"/>
        <v>#VALUE!</v>
      </c>
      <c r="X420" s="13" t="e">
        <f t="shared" si="573"/>
        <v>#VALUE!</v>
      </c>
      <c r="Y420" s="13" t="e">
        <f t="shared" si="574"/>
        <v>#VALUE!</v>
      </c>
      <c r="Z420" s="13" t="e">
        <f t="shared" si="575"/>
        <v>#VALUE!</v>
      </c>
      <c r="AA420" s="13" t="e">
        <f t="shared" si="576"/>
        <v>#VALUE!</v>
      </c>
      <c r="AB420" s="13" t="e">
        <f t="shared" si="577"/>
        <v>#VALUE!</v>
      </c>
      <c r="AC420" s="13" t="e">
        <f t="shared" si="578"/>
        <v>#VALUE!</v>
      </c>
      <c r="AD420" s="13" t="e">
        <f t="shared" si="579"/>
        <v>#VALUE!</v>
      </c>
      <c r="AE420" s="13" t="e">
        <f t="shared" si="580"/>
        <v>#VALUE!</v>
      </c>
      <c r="AF420" s="13" t="e">
        <f t="shared" si="581"/>
        <v>#VALUE!</v>
      </c>
      <c r="AG420" s="13" t="e">
        <f t="shared" si="582"/>
        <v>#VALUE!</v>
      </c>
      <c r="AH420" s="13" t="e">
        <f t="shared" si="583"/>
        <v>#VALUE!</v>
      </c>
      <c r="AI420" s="13" t="e">
        <f t="shared" si="584"/>
        <v>#VALUE!</v>
      </c>
      <c r="AJ420" s="13" t="e">
        <f t="shared" si="585"/>
        <v>#VALUE!</v>
      </c>
      <c r="AK420" s="13" t="e">
        <f t="shared" si="586"/>
        <v>#VALUE!</v>
      </c>
      <c r="AL420" s="13" t="e">
        <f t="shared" si="587"/>
        <v>#VALUE!</v>
      </c>
      <c r="AM420" s="13" t="e">
        <f t="shared" si="588"/>
        <v>#VALUE!</v>
      </c>
      <c r="AN420" s="13" t="e">
        <f t="shared" si="589"/>
        <v>#VALUE!</v>
      </c>
      <c r="AO420" s="13" t="e">
        <f t="shared" si="590"/>
        <v>#VALUE!</v>
      </c>
      <c r="AP420" s="13" t="e">
        <f t="shared" si="591"/>
        <v>#VALUE!</v>
      </c>
      <c r="AQ420" s="13" t="e">
        <f t="shared" si="592"/>
        <v>#VALUE!</v>
      </c>
      <c r="AR420" s="13" t="e">
        <f t="shared" si="593"/>
        <v>#VALUE!</v>
      </c>
      <c r="AS420" s="13" t="e">
        <f t="shared" si="594"/>
        <v>#VALUE!</v>
      </c>
      <c r="AT420" s="13" t="e">
        <f t="shared" si="595"/>
        <v>#VALUE!</v>
      </c>
      <c r="AU420" s="13" t="e">
        <f t="shared" si="596"/>
        <v>#VALUE!</v>
      </c>
      <c r="AV420" s="13" t="e">
        <f t="shared" si="597"/>
        <v>#VALUE!</v>
      </c>
      <c r="AW420" s="13" t="e">
        <f t="shared" si="598"/>
        <v>#VALUE!</v>
      </c>
      <c r="AX420" s="13" t="e">
        <f t="shared" si="599"/>
        <v>#VALUE!</v>
      </c>
      <c r="AY420" s="13" t="e">
        <f t="shared" si="600"/>
        <v>#VALUE!</v>
      </c>
      <c r="AZ420" s="13" t="e">
        <f t="shared" si="601"/>
        <v>#VALUE!</v>
      </c>
      <c r="BA420" s="13" t="e">
        <f t="shared" si="602"/>
        <v>#VALUE!</v>
      </c>
      <c r="BB420" s="13" t="e">
        <f t="shared" si="603"/>
        <v>#VALUE!</v>
      </c>
      <c r="BC420" s="13" t="e">
        <f t="shared" si="604"/>
        <v>#VALUE!</v>
      </c>
      <c r="BD420" s="13" t="e">
        <f t="shared" si="605"/>
        <v>#VALUE!</v>
      </c>
      <c r="BE420" s="13" t="e">
        <f t="shared" si="606"/>
        <v>#VALUE!</v>
      </c>
      <c r="BF420" s="13" t="e">
        <f t="shared" si="607"/>
        <v>#VALUE!</v>
      </c>
      <c r="BG420" s="13" t="e">
        <f t="shared" si="608"/>
        <v>#VALUE!</v>
      </c>
      <c r="BH420" s="13" t="e">
        <f t="shared" si="609"/>
        <v>#VALUE!</v>
      </c>
      <c r="BI420" s="13" t="e">
        <f t="shared" si="610"/>
        <v>#VALUE!</v>
      </c>
      <c r="BJ420" s="14" t="e">
        <f t="shared" si="611"/>
        <v>#VALUE!</v>
      </c>
      <c r="BK420" s="14" t="e">
        <f t="shared" si="612"/>
        <v>#VALUE!</v>
      </c>
      <c r="BL420" s="14" t="e">
        <f t="shared" si="613"/>
        <v>#VALUE!</v>
      </c>
      <c r="BM420" s="14" t="e">
        <f t="shared" si="614"/>
        <v>#VALUE!</v>
      </c>
      <c r="BN420" s="14" t="e">
        <f t="shared" si="615"/>
        <v>#VALUE!</v>
      </c>
    </row>
    <row r="421" spans="1:66" x14ac:dyDescent="0.25">
      <c r="A421" t="s">
        <v>99</v>
      </c>
      <c r="B421" t="s">
        <v>113</v>
      </c>
      <c r="C421" t="s">
        <v>106</v>
      </c>
      <c r="D421" s="11">
        <v>44444</v>
      </c>
      <c r="E421" s="10" t="str">
        <f>VLOOKUP(A421,home!$A$2:$E$405,3,FALSE)</f>
        <v>Accrington</v>
      </c>
      <c r="F421" s="10">
        <f>VLOOKUP(B421,home!$B$2:$E$405,3,FALSE)</f>
        <v>1.2581</v>
      </c>
      <c r="G421" s="10">
        <f>VLOOKUP(C421,away!$B$2:$E$405,4,FALSE)</f>
        <v>1</v>
      </c>
      <c r="H421" s="10" t="str">
        <f>VLOOKUP(A421,away!$A$2:$E$405,3,FALSE)</f>
        <v>Accrington</v>
      </c>
      <c r="I421" s="10">
        <f>VLOOKUP(C421,away!$B$2:$E$405,3,FALSE)</f>
        <v>0.99</v>
      </c>
      <c r="J421" s="10">
        <f>VLOOKUP(B421,home!$B$2:$E$405,4,FALSE)</f>
        <v>0.71689999999999998</v>
      </c>
      <c r="K421" s="12" t="e">
        <f t="shared" si="560"/>
        <v>#VALUE!</v>
      </c>
      <c r="L421" s="12" t="e">
        <f t="shared" si="561"/>
        <v>#VALUE!</v>
      </c>
      <c r="M421" s="13" t="e">
        <f t="shared" si="562"/>
        <v>#VALUE!</v>
      </c>
      <c r="N421" s="13" t="e">
        <f t="shared" si="563"/>
        <v>#VALUE!</v>
      </c>
      <c r="O421" s="13" t="e">
        <f t="shared" si="564"/>
        <v>#VALUE!</v>
      </c>
      <c r="P421" s="13" t="e">
        <f t="shared" si="565"/>
        <v>#VALUE!</v>
      </c>
      <c r="Q421" s="13" t="e">
        <f t="shared" si="566"/>
        <v>#VALUE!</v>
      </c>
      <c r="R421" s="13" t="e">
        <f t="shared" si="567"/>
        <v>#VALUE!</v>
      </c>
      <c r="S421" s="13" t="e">
        <f t="shared" si="568"/>
        <v>#VALUE!</v>
      </c>
      <c r="T421" s="13" t="e">
        <f t="shared" si="569"/>
        <v>#VALUE!</v>
      </c>
      <c r="U421" s="13" t="e">
        <f t="shared" si="570"/>
        <v>#VALUE!</v>
      </c>
      <c r="V421" s="13" t="e">
        <f t="shared" si="571"/>
        <v>#VALUE!</v>
      </c>
      <c r="W421" s="13" t="e">
        <f t="shared" si="572"/>
        <v>#VALUE!</v>
      </c>
      <c r="X421" s="13" t="e">
        <f t="shared" si="573"/>
        <v>#VALUE!</v>
      </c>
      <c r="Y421" s="13" t="e">
        <f t="shared" si="574"/>
        <v>#VALUE!</v>
      </c>
      <c r="Z421" s="13" t="e">
        <f t="shared" si="575"/>
        <v>#VALUE!</v>
      </c>
      <c r="AA421" s="13" t="e">
        <f t="shared" si="576"/>
        <v>#VALUE!</v>
      </c>
      <c r="AB421" s="13" t="e">
        <f t="shared" si="577"/>
        <v>#VALUE!</v>
      </c>
      <c r="AC421" s="13" t="e">
        <f t="shared" si="578"/>
        <v>#VALUE!</v>
      </c>
      <c r="AD421" s="13" t="e">
        <f t="shared" si="579"/>
        <v>#VALUE!</v>
      </c>
      <c r="AE421" s="13" t="e">
        <f t="shared" si="580"/>
        <v>#VALUE!</v>
      </c>
      <c r="AF421" s="13" t="e">
        <f t="shared" si="581"/>
        <v>#VALUE!</v>
      </c>
      <c r="AG421" s="13" t="e">
        <f t="shared" si="582"/>
        <v>#VALUE!</v>
      </c>
      <c r="AH421" s="13" t="e">
        <f t="shared" si="583"/>
        <v>#VALUE!</v>
      </c>
      <c r="AI421" s="13" t="e">
        <f t="shared" si="584"/>
        <v>#VALUE!</v>
      </c>
      <c r="AJ421" s="13" t="e">
        <f t="shared" si="585"/>
        <v>#VALUE!</v>
      </c>
      <c r="AK421" s="13" t="e">
        <f t="shared" si="586"/>
        <v>#VALUE!</v>
      </c>
      <c r="AL421" s="13" t="e">
        <f t="shared" si="587"/>
        <v>#VALUE!</v>
      </c>
      <c r="AM421" s="13" t="e">
        <f t="shared" si="588"/>
        <v>#VALUE!</v>
      </c>
      <c r="AN421" s="13" t="e">
        <f t="shared" si="589"/>
        <v>#VALUE!</v>
      </c>
      <c r="AO421" s="13" t="e">
        <f t="shared" si="590"/>
        <v>#VALUE!</v>
      </c>
      <c r="AP421" s="13" t="e">
        <f t="shared" si="591"/>
        <v>#VALUE!</v>
      </c>
      <c r="AQ421" s="13" t="e">
        <f t="shared" si="592"/>
        <v>#VALUE!</v>
      </c>
      <c r="AR421" s="13" t="e">
        <f t="shared" si="593"/>
        <v>#VALUE!</v>
      </c>
      <c r="AS421" s="13" t="e">
        <f t="shared" si="594"/>
        <v>#VALUE!</v>
      </c>
      <c r="AT421" s="13" t="e">
        <f t="shared" si="595"/>
        <v>#VALUE!</v>
      </c>
      <c r="AU421" s="13" t="e">
        <f t="shared" si="596"/>
        <v>#VALUE!</v>
      </c>
      <c r="AV421" s="13" t="e">
        <f t="shared" si="597"/>
        <v>#VALUE!</v>
      </c>
      <c r="AW421" s="13" t="e">
        <f t="shared" si="598"/>
        <v>#VALUE!</v>
      </c>
      <c r="AX421" s="13" t="e">
        <f t="shared" si="599"/>
        <v>#VALUE!</v>
      </c>
      <c r="AY421" s="13" t="e">
        <f t="shared" si="600"/>
        <v>#VALUE!</v>
      </c>
      <c r="AZ421" s="13" t="e">
        <f t="shared" si="601"/>
        <v>#VALUE!</v>
      </c>
      <c r="BA421" s="13" t="e">
        <f t="shared" si="602"/>
        <v>#VALUE!</v>
      </c>
      <c r="BB421" s="13" t="e">
        <f t="shared" si="603"/>
        <v>#VALUE!</v>
      </c>
      <c r="BC421" s="13" t="e">
        <f t="shared" si="604"/>
        <v>#VALUE!</v>
      </c>
      <c r="BD421" s="13" t="e">
        <f t="shared" si="605"/>
        <v>#VALUE!</v>
      </c>
      <c r="BE421" s="13" t="e">
        <f t="shared" si="606"/>
        <v>#VALUE!</v>
      </c>
      <c r="BF421" s="13" t="e">
        <f t="shared" si="607"/>
        <v>#VALUE!</v>
      </c>
      <c r="BG421" s="13" t="e">
        <f t="shared" si="608"/>
        <v>#VALUE!</v>
      </c>
      <c r="BH421" s="13" t="e">
        <f t="shared" si="609"/>
        <v>#VALUE!</v>
      </c>
      <c r="BI421" s="13" t="e">
        <f t="shared" si="610"/>
        <v>#VALUE!</v>
      </c>
      <c r="BJ421" s="14" t="e">
        <f t="shared" si="611"/>
        <v>#VALUE!</v>
      </c>
      <c r="BK421" s="14" t="e">
        <f t="shared" si="612"/>
        <v>#VALUE!</v>
      </c>
      <c r="BL421" s="14" t="e">
        <f t="shared" si="613"/>
        <v>#VALUE!</v>
      </c>
      <c r="BM421" s="14" t="e">
        <f t="shared" si="614"/>
        <v>#VALUE!</v>
      </c>
      <c r="BN421" s="14" t="e">
        <f t="shared" si="615"/>
        <v>#VALUE!</v>
      </c>
    </row>
    <row r="422" spans="1:66" x14ac:dyDescent="0.25">
      <c r="A422" t="s">
        <v>99</v>
      </c>
      <c r="B422" t="s">
        <v>109</v>
      </c>
      <c r="C422" t="s">
        <v>102</v>
      </c>
      <c r="D422" s="11">
        <v>44444</v>
      </c>
      <c r="E422" s="10" t="str">
        <f>VLOOKUP(A422,home!$A$2:$E$405,3,FALSE)</f>
        <v>Accrington</v>
      </c>
      <c r="F422" s="10">
        <f>VLOOKUP(B422,home!$B$2:$E$405,3,FALSE)</f>
        <v>0.9355</v>
      </c>
      <c r="G422" s="10">
        <f>VLOOKUP(C422,away!$B$2:$E$405,4,FALSE)</f>
        <v>1</v>
      </c>
      <c r="H422" s="10" t="str">
        <f>VLOOKUP(A422,away!$A$2:$E$405,3,FALSE)</f>
        <v>Accrington</v>
      </c>
      <c r="I422" s="10">
        <f>VLOOKUP(C422,away!$B$2:$E$405,3,FALSE)</f>
        <v>0.751</v>
      </c>
      <c r="J422" s="10">
        <f>VLOOKUP(B422,home!$B$2:$E$405,4,FALSE)</f>
        <v>0.81930000000000003</v>
      </c>
      <c r="K422" s="12" t="e">
        <f t="shared" si="560"/>
        <v>#VALUE!</v>
      </c>
      <c r="L422" s="12" t="e">
        <f t="shared" si="561"/>
        <v>#VALUE!</v>
      </c>
      <c r="M422" s="13" t="e">
        <f t="shared" si="562"/>
        <v>#VALUE!</v>
      </c>
      <c r="N422" s="13" t="e">
        <f t="shared" si="563"/>
        <v>#VALUE!</v>
      </c>
      <c r="O422" s="13" t="e">
        <f t="shared" si="564"/>
        <v>#VALUE!</v>
      </c>
      <c r="P422" s="13" t="e">
        <f t="shared" si="565"/>
        <v>#VALUE!</v>
      </c>
      <c r="Q422" s="13" t="e">
        <f t="shared" si="566"/>
        <v>#VALUE!</v>
      </c>
      <c r="R422" s="13" t="e">
        <f t="shared" si="567"/>
        <v>#VALUE!</v>
      </c>
      <c r="S422" s="13" t="e">
        <f t="shared" si="568"/>
        <v>#VALUE!</v>
      </c>
      <c r="T422" s="13" t="e">
        <f t="shared" si="569"/>
        <v>#VALUE!</v>
      </c>
      <c r="U422" s="13" t="e">
        <f t="shared" si="570"/>
        <v>#VALUE!</v>
      </c>
      <c r="V422" s="13" t="e">
        <f t="shared" si="571"/>
        <v>#VALUE!</v>
      </c>
      <c r="W422" s="13" t="e">
        <f t="shared" si="572"/>
        <v>#VALUE!</v>
      </c>
      <c r="X422" s="13" t="e">
        <f t="shared" si="573"/>
        <v>#VALUE!</v>
      </c>
      <c r="Y422" s="13" t="e">
        <f t="shared" si="574"/>
        <v>#VALUE!</v>
      </c>
      <c r="Z422" s="13" t="e">
        <f t="shared" si="575"/>
        <v>#VALUE!</v>
      </c>
      <c r="AA422" s="13" t="e">
        <f t="shared" si="576"/>
        <v>#VALUE!</v>
      </c>
      <c r="AB422" s="13" t="e">
        <f t="shared" si="577"/>
        <v>#VALUE!</v>
      </c>
      <c r="AC422" s="13" t="e">
        <f t="shared" si="578"/>
        <v>#VALUE!</v>
      </c>
      <c r="AD422" s="13" t="e">
        <f t="shared" si="579"/>
        <v>#VALUE!</v>
      </c>
      <c r="AE422" s="13" t="e">
        <f t="shared" si="580"/>
        <v>#VALUE!</v>
      </c>
      <c r="AF422" s="13" t="e">
        <f t="shared" si="581"/>
        <v>#VALUE!</v>
      </c>
      <c r="AG422" s="13" t="e">
        <f t="shared" si="582"/>
        <v>#VALUE!</v>
      </c>
      <c r="AH422" s="13" t="e">
        <f t="shared" si="583"/>
        <v>#VALUE!</v>
      </c>
      <c r="AI422" s="13" t="e">
        <f t="shared" si="584"/>
        <v>#VALUE!</v>
      </c>
      <c r="AJ422" s="13" t="e">
        <f t="shared" si="585"/>
        <v>#VALUE!</v>
      </c>
      <c r="AK422" s="13" t="e">
        <f t="shared" si="586"/>
        <v>#VALUE!</v>
      </c>
      <c r="AL422" s="13" t="e">
        <f t="shared" si="587"/>
        <v>#VALUE!</v>
      </c>
      <c r="AM422" s="13" t="e">
        <f t="shared" si="588"/>
        <v>#VALUE!</v>
      </c>
      <c r="AN422" s="13" t="e">
        <f t="shared" si="589"/>
        <v>#VALUE!</v>
      </c>
      <c r="AO422" s="13" t="e">
        <f t="shared" si="590"/>
        <v>#VALUE!</v>
      </c>
      <c r="AP422" s="13" t="e">
        <f t="shared" si="591"/>
        <v>#VALUE!</v>
      </c>
      <c r="AQ422" s="13" t="e">
        <f t="shared" si="592"/>
        <v>#VALUE!</v>
      </c>
      <c r="AR422" s="13" t="e">
        <f t="shared" si="593"/>
        <v>#VALUE!</v>
      </c>
      <c r="AS422" s="13" t="e">
        <f t="shared" si="594"/>
        <v>#VALUE!</v>
      </c>
      <c r="AT422" s="13" t="e">
        <f t="shared" si="595"/>
        <v>#VALUE!</v>
      </c>
      <c r="AU422" s="13" t="e">
        <f t="shared" si="596"/>
        <v>#VALUE!</v>
      </c>
      <c r="AV422" s="13" t="e">
        <f t="shared" si="597"/>
        <v>#VALUE!</v>
      </c>
      <c r="AW422" s="13" t="e">
        <f t="shared" si="598"/>
        <v>#VALUE!</v>
      </c>
      <c r="AX422" s="13" t="e">
        <f t="shared" si="599"/>
        <v>#VALUE!</v>
      </c>
      <c r="AY422" s="13" t="e">
        <f t="shared" si="600"/>
        <v>#VALUE!</v>
      </c>
      <c r="AZ422" s="13" t="e">
        <f t="shared" si="601"/>
        <v>#VALUE!</v>
      </c>
      <c r="BA422" s="13" t="e">
        <f t="shared" si="602"/>
        <v>#VALUE!</v>
      </c>
      <c r="BB422" s="13" t="e">
        <f t="shared" si="603"/>
        <v>#VALUE!</v>
      </c>
      <c r="BC422" s="13" t="e">
        <f t="shared" si="604"/>
        <v>#VALUE!</v>
      </c>
      <c r="BD422" s="13" t="e">
        <f t="shared" si="605"/>
        <v>#VALUE!</v>
      </c>
      <c r="BE422" s="13" t="e">
        <f t="shared" si="606"/>
        <v>#VALUE!</v>
      </c>
      <c r="BF422" s="13" t="e">
        <f t="shared" si="607"/>
        <v>#VALUE!</v>
      </c>
      <c r="BG422" s="13" t="e">
        <f t="shared" si="608"/>
        <v>#VALUE!</v>
      </c>
      <c r="BH422" s="13" t="e">
        <f t="shared" si="609"/>
        <v>#VALUE!</v>
      </c>
      <c r="BI422" s="13" t="e">
        <f t="shared" si="610"/>
        <v>#VALUE!</v>
      </c>
      <c r="BJ422" s="14" t="e">
        <f t="shared" si="611"/>
        <v>#VALUE!</v>
      </c>
      <c r="BK422" s="14" t="e">
        <f t="shared" si="612"/>
        <v>#VALUE!</v>
      </c>
      <c r="BL422" s="14" t="e">
        <f t="shared" si="613"/>
        <v>#VALUE!</v>
      </c>
      <c r="BM422" s="14" t="e">
        <f t="shared" si="614"/>
        <v>#VALUE!</v>
      </c>
      <c r="BN422" s="14" t="e">
        <f t="shared" si="615"/>
        <v>#VALUE!</v>
      </c>
    </row>
    <row r="423" spans="1:66" x14ac:dyDescent="0.25">
      <c r="A423" t="s">
        <v>99</v>
      </c>
      <c r="B423" t="s">
        <v>101</v>
      </c>
      <c r="C423" t="s">
        <v>112</v>
      </c>
      <c r="D423" s="11">
        <v>44444</v>
      </c>
      <c r="E423" s="10" t="str">
        <f>VLOOKUP(A423,home!$A$2:$E$405,3,FALSE)</f>
        <v>Accrington</v>
      </c>
      <c r="F423" s="10">
        <f>VLOOKUP(B423,home!$B$2:$E$405,3,FALSE)</f>
        <v>1.0323</v>
      </c>
      <c r="G423" s="10">
        <f>VLOOKUP(C423,away!$B$2:$E$405,4,FALSE)</f>
        <v>1.3226</v>
      </c>
      <c r="H423" s="10" t="str">
        <f>VLOOKUP(A423,away!$A$2:$E$405,3,FALSE)</f>
        <v>Accrington</v>
      </c>
      <c r="I423" s="10">
        <f>VLOOKUP(C423,away!$B$2:$E$405,3,FALSE)</f>
        <v>0.71689999999999998</v>
      </c>
      <c r="J423" s="10">
        <f>VLOOKUP(B423,home!$B$2:$E$405,4,FALSE)</f>
        <v>0.85350000000000004</v>
      </c>
      <c r="K423" s="12" t="e">
        <f t="shared" si="560"/>
        <v>#VALUE!</v>
      </c>
      <c r="L423" s="12" t="e">
        <f t="shared" si="561"/>
        <v>#VALUE!</v>
      </c>
      <c r="M423" s="13" t="e">
        <f t="shared" si="562"/>
        <v>#VALUE!</v>
      </c>
      <c r="N423" s="13" t="e">
        <f t="shared" si="563"/>
        <v>#VALUE!</v>
      </c>
      <c r="O423" s="13" t="e">
        <f t="shared" si="564"/>
        <v>#VALUE!</v>
      </c>
      <c r="P423" s="13" t="e">
        <f t="shared" si="565"/>
        <v>#VALUE!</v>
      </c>
      <c r="Q423" s="13" t="e">
        <f t="shared" si="566"/>
        <v>#VALUE!</v>
      </c>
      <c r="R423" s="13" t="e">
        <f t="shared" si="567"/>
        <v>#VALUE!</v>
      </c>
      <c r="S423" s="13" t="e">
        <f t="shared" si="568"/>
        <v>#VALUE!</v>
      </c>
      <c r="T423" s="13" t="e">
        <f t="shared" si="569"/>
        <v>#VALUE!</v>
      </c>
      <c r="U423" s="13" t="e">
        <f t="shared" si="570"/>
        <v>#VALUE!</v>
      </c>
      <c r="V423" s="13" t="e">
        <f t="shared" si="571"/>
        <v>#VALUE!</v>
      </c>
      <c r="W423" s="13" t="e">
        <f t="shared" si="572"/>
        <v>#VALUE!</v>
      </c>
      <c r="X423" s="13" t="e">
        <f t="shared" si="573"/>
        <v>#VALUE!</v>
      </c>
      <c r="Y423" s="13" t="e">
        <f t="shared" si="574"/>
        <v>#VALUE!</v>
      </c>
      <c r="Z423" s="13" t="e">
        <f t="shared" si="575"/>
        <v>#VALUE!</v>
      </c>
      <c r="AA423" s="13" t="e">
        <f t="shared" si="576"/>
        <v>#VALUE!</v>
      </c>
      <c r="AB423" s="13" t="e">
        <f t="shared" si="577"/>
        <v>#VALUE!</v>
      </c>
      <c r="AC423" s="13" t="e">
        <f t="shared" si="578"/>
        <v>#VALUE!</v>
      </c>
      <c r="AD423" s="13" t="e">
        <f t="shared" si="579"/>
        <v>#VALUE!</v>
      </c>
      <c r="AE423" s="13" t="e">
        <f t="shared" si="580"/>
        <v>#VALUE!</v>
      </c>
      <c r="AF423" s="13" t="e">
        <f t="shared" si="581"/>
        <v>#VALUE!</v>
      </c>
      <c r="AG423" s="13" t="e">
        <f t="shared" si="582"/>
        <v>#VALUE!</v>
      </c>
      <c r="AH423" s="13" t="e">
        <f t="shared" si="583"/>
        <v>#VALUE!</v>
      </c>
      <c r="AI423" s="13" t="e">
        <f t="shared" si="584"/>
        <v>#VALUE!</v>
      </c>
      <c r="AJ423" s="13" t="e">
        <f t="shared" si="585"/>
        <v>#VALUE!</v>
      </c>
      <c r="AK423" s="13" t="e">
        <f t="shared" si="586"/>
        <v>#VALUE!</v>
      </c>
      <c r="AL423" s="13" t="e">
        <f t="shared" si="587"/>
        <v>#VALUE!</v>
      </c>
      <c r="AM423" s="13" t="e">
        <f t="shared" si="588"/>
        <v>#VALUE!</v>
      </c>
      <c r="AN423" s="13" t="e">
        <f t="shared" si="589"/>
        <v>#VALUE!</v>
      </c>
      <c r="AO423" s="13" t="e">
        <f t="shared" si="590"/>
        <v>#VALUE!</v>
      </c>
      <c r="AP423" s="13" t="e">
        <f t="shared" si="591"/>
        <v>#VALUE!</v>
      </c>
      <c r="AQ423" s="13" t="e">
        <f t="shared" si="592"/>
        <v>#VALUE!</v>
      </c>
      <c r="AR423" s="13" t="e">
        <f t="shared" si="593"/>
        <v>#VALUE!</v>
      </c>
      <c r="AS423" s="13" t="e">
        <f t="shared" si="594"/>
        <v>#VALUE!</v>
      </c>
      <c r="AT423" s="13" t="e">
        <f t="shared" si="595"/>
        <v>#VALUE!</v>
      </c>
      <c r="AU423" s="13" t="e">
        <f t="shared" si="596"/>
        <v>#VALUE!</v>
      </c>
      <c r="AV423" s="13" t="e">
        <f t="shared" si="597"/>
        <v>#VALUE!</v>
      </c>
      <c r="AW423" s="13" t="e">
        <f t="shared" si="598"/>
        <v>#VALUE!</v>
      </c>
      <c r="AX423" s="13" t="e">
        <f t="shared" si="599"/>
        <v>#VALUE!</v>
      </c>
      <c r="AY423" s="13" t="e">
        <f t="shared" si="600"/>
        <v>#VALUE!</v>
      </c>
      <c r="AZ423" s="13" t="e">
        <f t="shared" si="601"/>
        <v>#VALUE!</v>
      </c>
      <c r="BA423" s="13" t="e">
        <f t="shared" si="602"/>
        <v>#VALUE!</v>
      </c>
      <c r="BB423" s="13" t="e">
        <f t="shared" si="603"/>
        <v>#VALUE!</v>
      </c>
      <c r="BC423" s="13" t="e">
        <f t="shared" si="604"/>
        <v>#VALUE!</v>
      </c>
      <c r="BD423" s="13" t="e">
        <f t="shared" si="605"/>
        <v>#VALUE!</v>
      </c>
      <c r="BE423" s="13" t="e">
        <f t="shared" si="606"/>
        <v>#VALUE!</v>
      </c>
      <c r="BF423" s="13" t="e">
        <f t="shared" si="607"/>
        <v>#VALUE!</v>
      </c>
      <c r="BG423" s="13" t="e">
        <f t="shared" si="608"/>
        <v>#VALUE!</v>
      </c>
      <c r="BH423" s="13" t="e">
        <f t="shared" si="609"/>
        <v>#VALUE!</v>
      </c>
      <c r="BI423" s="13" t="e">
        <f t="shared" si="610"/>
        <v>#VALUE!</v>
      </c>
      <c r="BJ423" s="14" t="e">
        <f t="shared" si="611"/>
        <v>#VALUE!</v>
      </c>
      <c r="BK423" s="14" t="e">
        <f t="shared" si="612"/>
        <v>#VALUE!</v>
      </c>
      <c r="BL423" s="14" t="e">
        <f t="shared" si="613"/>
        <v>#VALUE!</v>
      </c>
      <c r="BM423" s="14" t="e">
        <f t="shared" si="614"/>
        <v>#VALUE!</v>
      </c>
      <c r="BN423" s="14" t="e">
        <f t="shared" si="615"/>
        <v>#VALUE!</v>
      </c>
    </row>
    <row r="424" spans="1:66" x14ac:dyDescent="0.25">
      <c r="A424" t="s">
        <v>99</v>
      </c>
      <c r="B424" t="s">
        <v>119</v>
      </c>
      <c r="C424" t="s">
        <v>120</v>
      </c>
      <c r="D424" s="11">
        <v>44444</v>
      </c>
      <c r="E424" s="10" t="str">
        <f>VLOOKUP(A424,home!$A$2:$E$405,3,FALSE)</f>
        <v>Accrington</v>
      </c>
      <c r="F424" s="10">
        <f>VLOOKUP(B424,home!$B$2:$E$405,3,FALSE)</f>
        <v>0.8387</v>
      </c>
      <c r="G424" s="10">
        <f>VLOOKUP(C424,away!$B$2:$E$405,4,FALSE)</f>
        <v>1.6452</v>
      </c>
      <c r="H424" s="10" t="str">
        <f>VLOOKUP(A424,away!$A$2:$E$405,3,FALSE)</f>
        <v>Accrington</v>
      </c>
      <c r="I424" s="10">
        <f>VLOOKUP(C424,away!$B$2:$E$405,3,FALSE)</f>
        <v>1.0241</v>
      </c>
      <c r="J424" s="10">
        <f>VLOOKUP(B424,home!$B$2:$E$405,4,FALSE)</f>
        <v>1.4338</v>
      </c>
      <c r="K424" s="12" t="e">
        <f t="shared" ref="K424:K462" si="616">E424*F424*G424</f>
        <v>#VALUE!</v>
      </c>
      <c r="L424" s="12" t="e">
        <f t="shared" ref="L424:L462" si="617">H424*I424*J424</f>
        <v>#VALUE!</v>
      </c>
      <c r="M424" s="13" t="e">
        <f t="shared" ref="M424:M462" si="618">_xlfn.POISSON.DIST(0,K424,FALSE) * _xlfn.POISSON.DIST(0,L424,FALSE)</f>
        <v>#VALUE!</v>
      </c>
      <c r="N424" s="13" t="e">
        <f t="shared" ref="N424:N462" si="619">_xlfn.POISSON.DIST(1,K424,FALSE) * _xlfn.POISSON.DIST(0,L424,FALSE)</f>
        <v>#VALUE!</v>
      </c>
      <c r="O424" s="13" t="e">
        <f t="shared" ref="O424:O462" si="620">_xlfn.POISSON.DIST(0,K424,FALSE) * _xlfn.POISSON.DIST(1,L424,FALSE)</f>
        <v>#VALUE!</v>
      </c>
      <c r="P424" s="13" t="e">
        <f t="shared" ref="P424:P462" si="621">_xlfn.POISSON.DIST(1,K424,FALSE) * _xlfn.POISSON.DIST(1,L424,FALSE)</f>
        <v>#VALUE!</v>
      </c>
      <c r="Q424" s="13" t="e">
        <f t="shared" ref="Q424:Q462" si="622">_xlfn.POISSON.DIST(2,K424,FALSE) * _xlfn.POISSON.DIST(0,L424,FALSE)</f>
        <v>#VALUE!</v>
      </c>
      <c r="R424" s="13" t="e">
        <f t="shared" ref="R424:R462" si="623">_xlfn.POISSON.DIST(0,K424,FALSE) * _xlfn.POISSON.DIST(2,L424,FALSE)</f>
        <v>#VALUE!</v>
      </c>
      <c r="S424" s="13" t="e">
        <f t="shared" ref="S424:S462" si="624">_xlfn.POISSON.DIST(2,K424,FALSE) * _xlfn.POISSON.DIST(2,L424,FALSE)</f>
        <v>#VALUE!</v>
      </c>
      <c r="T424" s="13" t="e">
        <f t="shared" ref="T424:T462" si="625">_xlfn.POISSON.DIST(2,K424,FALSE) * _xlfn.POISSON.DIST(1,L424,FALSE)</f>
        <v>#VALUE!</v>
      </c>
      <c r="U424" s="13" t="e">
        <f t="shared" ref="U424:U462" si="626">_xlfn.POISSON.DIST(1,K424,FALSE) * _xlfn.POISSON.DIST(2,L424,FALSE)</f>
        <v>#VALUE!</v>
      </c>
      <c r="V424" s="13" t="e">
        <f t="shared" ref="V424:V462" si="627">_xlfn.POISSON.DIST(3,K424,FALSE) * _xlfn.POISSON.DIST(3,L424,FALSE)</f>
        <v>#VALUE!</v>
      </c>
      <c r="W424" s="13" t="e">
        <f t="shared" ref="W424:W462" si="628">_xlfn.POISSON.DIST(3,K424,FALSE) * _xlfn.POISSON.DIST(0,L424,FALSE)</f>
        <v>#VALUE!</v>
      </c>
      <c r="X424" s="13" t="e">
        <f t="shared" ref="X424:X462" si="629">_xlfn.POISSON.DIST(3,K424,FALSE) * _xlfn.POISSON.DIST(1,L424,FALSE)</f>
        <v>#VALUE!</v>
      </c>
      <c r="Y424" s="13" t="e">
        <f t="shared" ref="Y424:Y462" si="630">_xlfn.POISSON.DIST(3,K424,FALSE) * _xlfn.POISSON.DIST(2,L424,FALSE)</f>
        <v>#VALUE!</v>
      </c>
      <c r="Z424" s="13" t="e">
        <f t="shared" ref="Z424:Z462" si="631">_xlfn.POISSON.DIST(0,K424,FALSE) * _xlfn.POISSON.DIST(3,L424,FALSE)</f>
        <v>#VALUE!</v>
      </c>
      <c r="AA424" s="13" t="e">
        <f t="shared" ref="AA424:AA462" si="632">_xlfn.POISSON.DIST(1,K424,FALSE) * _xlfn.POISSON.DIST(3,L424,FALSE)</f>
        <v>#VALUE!</v>
      </c>
      <c r="AB424" s="13" t="e">
        <f t="shared" ref="AB424:AB462" si="633">_xlfn.POISSON.DIST(2,K424,FALSE) * _xlfn.POISSON.DIST(3,L424,FALSE)</f>
        <v>#VALUE!</v>
      </c>
      <c r="AC424" s="13" t="e">
        <f t="shared" ref="AC424:AC462" si="634">_xlfn.POISSON.DIST(4,K424,FALSE) * _xlfn.POISSON.DIST(4,L424,FALSE)</f>
        <v>#VALUE!</v>
      </c>
      <c r="AD424" s="13" t="e">
        <f t="shared" ref="AD424:AD462" si="635">_xlfn.POISSON.DIST(4,K424,FALSE) * _xlfn.POISSON.DIST(0,L424,FALSE)</f>
        <v>#VALUE!</v>
      </c>
      <c r="AE424" s="13" t="e">
        <f t="shared" ref="AE424:AE462" si="636">_xlfn.POISSON.DIST(4,K424,FALSE) * _xlfn.POISSON.DIST(1,L424,FALSE)</f>
        <v>#VALUE!</v>
      </c>
      <c r="AF424" s="13" t="e">
        <f t="shared" ref="AF424:AF462" si="637">_xlfn.POISSON.DIST(4,K424,FALSE) * _xlfn.POISSON.DIST(2,L424,FALSE)</f>
        <v>#VALUE!</v>
      </c>
      <c r="AG424" s="13" t="e">
        <f t="shared" ref="AG424:AG462" si="638">_xlfn.POISSON.DIST(4,K424,FALSE) * _xlfn.POISSON.DIST(3,L424,FALSE)</f>
        <v>#VALUE!</v>
      </c>
      <c r="AH424" s="13" t="e">
        <f t="shared" ref="AH424:AH462" si="639">_xlfn.POISSON.DIST(0,K424,FALSE) * _xlfn.POISSON.DIST(4,L424,FALSE)</f>
        <v>#VALUE!</v>
      </c>
      <c r="AI424" s="13" t="e">
        <f t="shared" ref="AI424:AI462" si="640">_xlfn.POISSON.DIST(1,K424,FALSE) * _xlfn.POISSON.DIST(4,L424,FALSE)</f>
        <v>#VALUE!</v>
      </c>
      <c r="AJ424" s="13" t="e">
        <f t="shared" ref="AJ424:AJ462" si="641">_xlfn.POISSON.DIST(2,K424,FALSE) * _xlfn.POISSON.DIST(4,L424,FALSE)</f>
        <v>#VALUE!</v>
      </c>
      <c r="AK424" s="13" t="e">
        <f t="shared" ref="AK424:AK462" si="642">_xlfn.POISSON.DIST(3,K424,FALSE) * _xlfn.POISSON.DIST(4,L424,FALSE)</f>
        <v>#VALUE!</v>
      </c>
      <c r="AL424" s="13" t="e">
        <f t="shared" ref="AL424:AL462" si="643">_xlfn.POISSON.DIST(5,K424,FALSE) * _xlfn.POISSON.DIST(5,L424,FALSE)</f>
        <v>#VALUE!</v>
      </c>
      <c r="AM424" s="13" t="e">
        <f t="shared" ref="AM424:AM462" si="644">_xlfn.POISSON.DIST(5,K424,FALSE) * _xlfn.POISSON.DIST(0,L424,FALSE)</f>
        <v>#VALUE!</v>
      </c>
      <c r="AN424" s="13" t="e">
        <f t="shared" ref="AN424:AN462" si="645">_xlfn.POISSON.DIST(5,K424,FALSE) * _xlfn.POISSON.DIST(1,L424,FALSE)</f>
        <v>#VALUE!</v>
      </c>
      <c r="AO424" s="13" t="e">
        <f t="shared" ref="AO424:AO462" si="646">_xlfn.POISSON.DIST(5,K424,FALSE) * _xlfn.POISSON.DIST(2,L424,FALSE)</f>
        <v>#VALUE!</v>
      </c>
      <c r="AP424" s="13" t="e">
        <f t="shared" ref="AP424:AP462" si="647">_xlfn.POISSON.DIST(5,K424,FALSE) * _xlfn.POISSON.DIST(3,L424,FALSE)</f>
        <v>#VALUE!</v>
      </c>
      <c r="AQ424" s="13" t="e">
        <f t="shared" ref="AQ424:AQ462" si="648">_xlfn.POISSON.DIST(5,K424,FALSE) * _xlfn.POISSON.DIST(4,L424,FALSE)</f>
        <v>#VALUE!</v>
      </c>
      <c r="AR424" s="13" t="e">
        <f t="shared" ref="AR424:AR462" si="649">_xlfn.POISSON.DIST(0,K424,FALSE) * _xlfn.POISSON.DIST(5,L424,FALSE)</f>
        <v>#VALUE!</v>
      </c>
      <c r="AS424" s="13" t="e">
        <f t="shared" ref="AS424:AS462" si="650">_xlfn.POISSON.DIST(1,K424,FALSE) * _xlfn.POISSON.DIST(5,L424,FALSE)</f>
        <v>#VALUE!</v>
      </c>
      <c r="AT424" s="13" t="e">
        <f t="shared" ref="AT424:AT462" si="651">_xlfn.POISSON.DIST(2,K424,FALSE) * _xlfn.POISSON.DIST(5,L424,FALSE)</f>
        <v>#VALUE!</v>
      </c>
      <c r="AU424" s="13" t="e">
        <f t="shared" ref="AU424:AU462" si="652">_xlfn.POISSON.DIST(3,K424,FALSE) * _xlfn.POISSON.DIST(5,L424,FALSE)</f>
        <v>#VALUE!</v>
      </c>
      <c r="AV424" s="13" t="e">
        <f t="shared" ref="AV424:AV462" si="653">_xlfn.POISSON.DIST(4,K424,FALSE) * _xlfn.POISSON.DIST(5,L424,FALSE)</f>
        <v>#VALUE!</v>
      </c>
      <c r="AW424" s="13" t="e">
        <f t="shared" ref="AW424:AW462" si="654">_xlfn.POISSON.DIST(6,K424,FALSE) * _xlfn.POISSON.DIST(6,L424,FALSE)</f>
        <v>#VALUE!</v>
      </c>
      <c r="AX424" s="13" t="e">
        <f t="shared" ref="AX424:AX462" si="655">_xlfn.POISSON.DIST(6,K424,FALSE) * _xlfn.POISSON.DIST(0,L424,FALSE)</f>
        <v>#VALUE!</v>
      </c>
      <c r="AY424" s="13" t="e">
        <f t="shared" ref="AY424:AY462" si="656">_xlfn.POISSON.DIST(6,K424,FALSE) * _xlfn.POISSON.DIST(1,L424,FALSE)</f>
        <v>#VALUE!</v>
      </c>
      <c r="AZ424" s="13" t="e">
        <f t="shared" ref="AZ424:AZ462" si="657">_xlfn.POISSON.DIST(6,K424,FALSE) * _xlfn.POISSON.DIST(2,L424,FALSE)</f>
        <v>#VALUE!</v>
      </c>
      <c r="BA424" s="13" t="e">
        <f t="shared" ref="BA424:BA462" si="658">_xlfn.POISSON.DIST(6,K424,FALSE) * _xlfn.POISSON.DIST(3,L424,FALSE)</f>
        <v>#VALUE!</v>
      </c>
      <c r="BB424" s="13" t="e">
        <f t="shared" ref="BB424:BB462" si="659">_xlfn.POISSON.DIST(6,K424,FALSE) * _xlfn.POISSON.DIST(4,L424,FALSE)</f>
        <v>#VALUE!</v>
      </c>
      <c r="BC424" s="13" t="e">
        <f t="shared" ref="BC424:BC462" si="660">_xlfn.POISSON.DIST(6,K424,FALSE) * _xlfn.POISSON.DIST(5,L424,FALSE)</f>
        <v>#VALUE!</v>
      </c>
      <c r="BD424" s="13" t="e">
        <f t="shared" ref="BD424:BD462" si="661">_xlfn.POISSON.DIST(0,K424,FALSE) * _xlfn.POISSON.DIST(6,L424,FALSE)</f>
        <v>#VALUE!</v>
      </c>
      <c r="BE424" s="13" t="e">
        <f t="shared" ref="BE424:BE462" si="662">_xlfn.POISSON.DIST(1,K424,FALSE) * _xlfn.POISSON.DIST(6,L424,FALSE)</f>
        <v>#VALUE!</v>
      </c>
      <c r="BF424" s="13" t="e">
        <f t="shared" ref="BF424:BF462" si="663">_xlfn.POISSON.DIST(2,K424,FALSE) * _xlfn.POISSON.DIST(6,L424,FALSE)</f>
        <v>#VALUE!</v>
      </c>
      <c r="BG424" s="13" t="e">
        <f t="shared" ref="BG424:BG462" si="664">_xlfn.POISSON.DIST(3,K424,FALSE) * _xlfn.POISSON.DIST(6,L424,FALSE)</f>
        <v>#VALUE!</v>
      </c>
      <c r="BH424" s="13" t="e">
        <f t="shared" ref="BH424:BH462" si="665">_xlfn.POISSON.DIST(4,K424,FALSE) * _xlfn.POISSON.DIST(6,L424,FALSE)</f>
        <v>#VALUE!</v>
      </c>
      <c r="BI424" s="13" t="e">
        <f t="shared" ref="BI424:BI462" si="666">_xlfn.POISSON.DIST(5,K424,FALSE) * _xlfn.POISSON.DIST(6,L424,FALSE)</f>
        <v>#VALUE!</v>
      </c>
      <c r="BJ424" s="14" t="e">
        <f t="shared" ref="BJ424:BJ462" si="667">SUM(N424,Q424,T424,W424,X424,Y424,AD424,AE424,AF424,AG424,AM424,AN424,AO424,AP424,AQ424,AX424,AY424,AZ424,BA424,BB424,BC424)</f>
        <v>#VALUE!</v>
      </c>
      <c r="BK424" s="14" t="e">
        <f t="shared" ref="BK424:BK462" si="668">SUM(M424,P424,S424,V424,AC424,AL424,AY424)</f>
        <v>#VALUE!</v>
      </c>
      <c r="BL424" s="14" t="e">
        <f t="shared" ref="BL424:BL462" si="669">SUM(O424,R424,U424,AA424,AB424,AH424,AI424,AJ424,AK424,AR424,AS424,AT424,AU424,AV424,BD424,BE424,BF424,BG424,BH424,BI424)</f>
        <v>#VALUE!</v>
      </c>
      <c r="BM424" s="14" t="e">
        <f t="shared" ref="BM424:BM462" si="670">SUM(S424:BI424)</f>
        <v>#VALUE!</v>
      </c>
      <c r="BN424" s="14" t="e">
        <f t="shared" ref="BN424:BN462" si="671">SUM(M424:R424)</f>
        <v>#VALUE!</v>
      </c>
    </row>
    <row r="425" spans="1:66" x14ac:dyDescent="0.25">
      <c r="A425" t="s">
        <v>21</v>
      </c>
      <c r="B425" t="s">
        <v>271</v>
      </c>
      <c r="C425" t="s">
        <v>150</v>
      </c>
      <c r="D425" s="11">
        <v>44444</v>
      </c>
      <c r="E425" s="10">
        <f>VLOOKUP(A425,home!$A$2:$E$405,3,FALSE)</f>
        <v>1.4056</v>
      </c>
      <c r="F425" s="10">
        <f>VLOOKUP(B425,home!$B$2:$E$405,3,FALSE)</f>
        <v>0.79049999999999998</v>
      </c>
      <c r="G425" s="10">
        <f>VLOOKUP(C425,away!$B$2:$E$405,4,FALSE)</f>
        <v>0.90910000000000002</v>
      </c>
      <c r="H425" s="10">
        <f>VLOOKUP(A425,away!$A$2:$E$405,3,FALSE)</f>
        <v>1.3583000000000001</v>
      </c>
      <c r="I425" s="10">
        <f>VLOOKUP(C425,away!$B$2:$E$405,3,FALSE)</f>
        <v>0.8589</v>
      </c>
      <c r="J425" s="10">
        <f>VLOOKUP(B425,home!$B$2:$E$405,4,FALSE)</f>
        <v>1.1452</v>
      </c>
      <c r="K425" s="12">
        <f t="shared" si="616"/>
        <v>1.0101253738799998</v>
      </c>
      <c r="L425" s="12">
        <f t="shared" si="617"/>
        <v>1.3360405599240002</v>
      </c>
      <c r="M425" s="13">
        <f t="shared" si="618"/>
        <v>9.5735515759625744E-2</v>
      </c>
      <c r="N425" s="13">
        <f t="shared" si="619"/>
        <v>9.6704873650286557E-2</v>
      </c>
      <c r="O425" s="13">
        <f t="shared" si="620"/>
        <v>0.12790653208010333</v>
      </c>
      <c r="P425" s="13">
        <f t="shared" si="621"/>
        <v>0.12920163353910852</v>
      </c>
      <c r="Q425" s="13">
        <f t="shared" si="622"/>
        <v>4.8842023326006921E-2</v>
      </c>
      <c r="R425" s="13">
        <f t="shared" si="623"/>
        <v>8.5444157369119186E-2</v>
      </c>
      <c r="S425" s="13">
        <f t="shared" si="624"/>
        <v>4.3591612727838923E-2</v>
      </c>
      <c r="T425" s="13">
        <f t="shared" si="625"/>
        <v>6.5254924192299363E-2</v>
      </c>
      <c r="U425" s="13">
        <f t="shared" si="626"/>
        <v>8.630931140834304E-2</v>
      </c>
      <c r="V425" s="13">
        <f t="shared" si="627"/>
        <v>6.5366517887586271E-3</v>
      </c>
      <c r="W425" s="13">
        <f t="shared" si="628"/>
        <v>1.6445522357746139E-2</v>
      </c>
      <c r="X425" s="13">
        <f t="shared" si="629"/>
        <v>2.1971884899085813E-2</v>
      </c>
      <c r="Y425" s="13">
        <f t="shared" si="630"/>
        <v>1.4677664701580152E-2</v>
      </c>
      <c r="Z425" s="13">
        <f t="shared" si="631"/>
        <v>3.8052286617890806E-2</v>
      </c>
      <c r="AA425" s="13">
        <f t="shared" si="632"/>
        <v>3.8437580246885851E-2</v>
      </c>
      <c r="AB425" s="13">
        <f t="shared" si="633"/>
        <v>1.9413387558964032E-2</v>
      </c>
      <c r="AC425" s="13">
        <f t="shared" si="634"/>
        <v>5.5135369713814602E-4</v>
      </c>
      <c r="AD425" s="13">
        <f t="shared" si="635"/>
        <v>4.1530098550675524E-3</v>
      </c>
      <c r="AE425" s="13">
        <f t="shared" si="636"/>
        <v>5.5485896121343437E-3</v>
      </c>
      <c r="AF425" s="13">
        <f t="shared" si="637"/>
        <v>3.7065703860922304E-3</v>
      </c>
      <c r="AG425" s="13">
        <f t="shared" si="638"/>
        <v>1.650709458010794E-3</v>
      </c>
      <c r="AH425" s="13">
        <f t="shared" si="639"/>
        <v>1.2709849579838842E-2</v>
      </c>
      <c r="AI425" s="13">
        <f t="shared" si="640"/>
        <v>1.2838541558793267E-2</v>
      </c>
      <c r="AJ425" s="13">
        <f t="shared" si="641"/>
        <v>6.484268296074981E-3</v>
      </c>
      <c r="AK425" s="13">
        <f t="shared" si="642"/>
        <v>2.1833079789703234E-3</v>
      </c>
      <c r="AL425" s="13">
        <f t="shared" si="643"/>
        <v>2.9763582621494563E-5</v>
      </c>
      <c r="AM425" s="13">
        <f t="shared" si="644"/>
        <v>8.3901212651548752E-4</v>
      </c>
      <c r="AN425" s="13">
        <f t="shared" si="645"/>
        <v>1.1209542312927779E-3</v>
      </c>
      <c r="AO425" s="13">
        <f t="shared" si="646"/>
        <v>7.4882015941279034E-4</v>
      </c>
      <c r="AP425" s="13">
        <f t="shared" si="647"/>
        <v>3.3348470168808122E-4</v>
      </c>
      <c r="AQ425" s="13">
        <f t="shared" si="648"/>
        <v>1.1138727189235806E-4</v>
      </c>
      <c r="AR425" s="13">
        <f t="shared" si="649"/>
        <v>3.3961749098395393E-3</v>
      </c>
      <c r="AS425" s="13">
        <f t="shared" si="650"/>
        <v>3.4305624505635386E-3</v>
      </c>
      <c r="AT425" s="13">
        <f t="shared" si="651"/>
        <v>1.7326490889970913E-3</v>
      </c>
      <c r="AU425" s="13">
        <f t="shared" si="652"/>
        <v>5.8339760294200929E-4</v>
      </c>
      <c r="AV425" s="13">
        <f t="shared" si="653"/>
        <v>1.4732618044812316E-4</v>
      </c>
      <c r="AW425" s="13">
        <f t="shared" si="654"/>
        <v>1.1157775739873533E-6</v>
      </c>
      <c r="AX425" s="13">
        <f t="shared" si="655"/>
        <v>1.41251239664385E-4</v>
      </c>
      <c r="AY425" s="13">
        <f t="shared" si="656"/>
        <v>1.8871738533116406E-4</v>
      </c>
      <c r="AZ425" s="13">
        <f t="shared" si="657"/>
        <v>1.2606704058262089E-4</v>
      </c>
      <c r="BA425" s="13">
        <f t="shared" si="658"/>
        <v>5.6143559829322176E-5</v>
      </c>
      <c r="BB425" s="13">
        <f t="shared" si="659"/>
        <v>1.8752518277623549E-5</v>
      </c>
      <c r="BC425" s="13">
        <f t="shared" si="660"/>
        <v>5.0108250039242405E-6</v>
      </c>
      <c r="BD425" s="13">
        <f t="shared" si="661"/>
        <v>7.5623790469030953E-4</v>
      </c>
      <c r="BE425" s="13">
        <f t="shared" si="662"/>
        <v>7.6389509621752646E-4</v>
      </c>
      <c r="BF425" s="13">
        <f t="shared" si="663"/>
        <v>3.8581490983591364E-4</v>
      </c>
      <c r="BG425" s="13">
        <f t="shared" si="664"/>
        <v>1.2990714334882691E-4</v>
      </c>
      <c r="BH425" s="13">
        <f t="shared" si="665"/>
        <v>3.2805625436229115E-5</v>
      </c>
      <c r="BI425" s="13">
        <f t="shared" si="666"/>
        <v>6.6275589318276377E-6</v>
      </c>
      <c r="BJ425" s="14">
        <f t="shared" si="667"/>
        <v>0.28264537349780033</v>
      </c>
      <c r="BK425" s="14">
        <f t="shared" si="668"/>
        <v>0.27583524848042257</v>
      </c>
      <c r="BL425" s="14">
        <f t="shared" si="669"/>
        <v>0.40309233454834387</v>
      </c>
      <c r="BM425" s="14">
        <f t="shared" si="670"/>
        <v>0.41560290581245013</v>
      </c>
      <c r="BN425" s="14">
        <f t="shared" si="671"/>
        <v>0.58383473572425026</v>
      </c>
    </row>
    <row r="426" spans="1:66" x14ac:dyDescent="0.25">
      <c r="A426" t="s">
        <v>21</v>
      </c>
      <c r="B426" t="s">
        <v>152</v>
      </c>
      <c r="C426" t="s">
        <v>372</v>
      </c>
      <c r="D426" s="11">
        <v>44444</v>
      </c>
      <c r="E426" s="10">
        <f>VLOOKUP(A426,home!$A$2:$E$405,3,FALSE)</f>
        <v>1.4056</v>
      </c>
      <c r="F426" s="10">
        <f>VLOOKUP(B426,home!$B$2:$E$405,3,FALSE)</f>
        <v>0.751</v>
      </c>
      <c r="G426" s="10">
        <f>VLOOKUP(C426,away!$B$2:$E$405,4,FALSE)</f>
        <v>1.66</v>
      </c>
      <c r="H426" s="10">
        <f>VLOOKUP(A426,away!$A$2:$E$405,3,FALSE)</f>
        <v>1.3583000000000001</v>
      </c>
      <c r="I426" s="10">
        <f>VLOOKUP(C426,away!$B$2:$E$405,3,FALSE)</f>
        <v>0.65439999999999998</v>
      </c>
      <c r="J426" s="10">
        <f>VLOOKUP(B426,home!$B$2:$E$405,4,FALSE)</f>
        <v>1.0225</v>
      </c>
      <c r="K426" s="12">
        <f t="shared" si="616"/>
        <v>1.7523052960000001</v>
      </c>
      <c r="L426" s="12">
        <f t="shared" si="617"/>
        <v>0.90887112920000002</v>
      </c>
      <c r="M426" s="13">
        <f t="shared" si="618"/>
        <v>6.9865981278263226E-2</v>
      </c>
      <c r="N426" s="13">
        <f t="shared" si="619"/>
        <v>0.1224265290041375</v>
      </c>
      <c r="O426" s="13">
        <f t="shared" si="620"/>
        <v>6.3499173297041148E-2</v>
      </c>
      <c r="P426" s="13">
        <f t="shared" si="621"/>
        <v>0.11126993766002699</v>
      </c>
      <c r="Q426" s="13">
        <f t="shared" si="622"/>
        <v>0.10726432757242391</v>
      </c>
      <c r="R426" s="13">
        <f t="shared" si="623"/>
        <v>2.8856282668874137E-2</v>
      </c>
      <c r="S426" s="13">
        <f t="shared" si="624"/>
        <v>4.4302673491248466E-2</v>
      </c>
      <c r="T426" s="13">
        <f t="shared" si="625"/>
        <v>9.7489450523627605E-2</v>
      </c>
      <c r="U426" s="13">
        <f t="shared" si="626"/>
        <v>5.0565016943541166E-2</v>
      </c>
      <c r="V426" s="13">
        <f t="shared" si="627"/>
        <v>7.8397011397995844E-3</v>
      </c>
      <c r="W426" s="13">
        <f t="shared" si="628"/>
        <v>6.2653283092345746E-2</v>
      </c>
      <c r="X426" s="13">
        <f t="shared" si="629"/>
        <v>5.6943760152227539E-2</v>
      </c>
      <c r="Y426" s="13">
        <f t="shared" si="630"/>
        <v>2.5877269795224502E-2</v>
      </c>
      <c r="Z426" s="13">
        <f t="shared" si="631"/>
        <v>8.7422140712580115E-3</v>
      </c>
      <c r="AA426" s="13">
        <f t="shared" si="632"/>
        <v>1.5319028015831133E-2</v>
      </c>
      <c r="AB426" s="13">
        <f t="shared" si="633"/>
        <v>1.3421806960856637E-2</v>
      </c>
      <c r="AC426" s="13">
        <f t="shared" si="634"/>
        <v>7.8035390144350221E-4</v>
      </c>
      <c r="AD426" s="13">
        <f t="shared" si="635"/>
        <v>2.7446919943626184E-2</v>
      </c>
      <c r="AE426" s="13">
        <f t="shared" si="636"/>
        <v>2.4945713122225526E-2</v>
      </c>
      <c r="AF426" s="13">
        <f t="shared" si="637"/>
        <v>1.1336219227048184E-2</v>
      </c>
      <c r="AG426" s="13">
        <f t="shared" si="638"/>
        <v>3.4343874565820123E-3</v>
      </c>
      <c r="AH426" s="13">
        <f t="shared" si="639"/>
        <v>1.9863864936630993E-3</v>
      </c>
      <c r="AI426" s="13">
        <f t="shared" si="640"/>
        <v>3.480755572748719E-3</v>
      </c>
      <c r="AJ426" s="13">
        <f t="shared" si="641"/>
        <v>3.0496732121045476E-3</v>
      </c>
      <c r="AK426" s="13">
        <f t="shared" si="642"/>
        <v>1.7813195068800433E-3</v>
      </c>
      <c r="AL426" s="13">
        <f t="shared" si="643"/>
        <v>4.9712279640387392E-5</v>
      </c>
      <c r="AM426" s="13">
        <f t="shared" si="644"/>
        <v>9.6190766352208263E-3</v>
      </c>
      <c r="AN426" s="13">
        <f t="shared" si="645"/>
        <v>8.7425010433144872E-3</v>
      </c>
      <c r="AO426" s="13">
        <f t="shared" si="646"/>
        <v>3.972903397634708E-3</v>
      </c>
      <c r="AP426" s="13">
        <f t="shared" si="647"/>
        <v>1.2036190657369248E-3</v>
      </c>
      <c r="AQ426" s="13">
        <f t="shared" si="648"/>
        <v>2.7348365485074192E-4</v>
      </c>
      <c r="AR426" s="13">
        <f t="shared" si="649"/>
        <v>3.61073867104642E-4</v>
      </c>
      <c r="AS426" s="13">
        <f t="shared" si="650"/>
        <v>6.3271164957466445E-4</v>
      </c>
      <c r="AT426" s="13">
        <f t="shared" si="651"/>
        <v>5.5435198719529049E-4</v>
      </c>
      <c r="AU426" s="13">
        <f t="shared" si="652"/>
        <v>3.2379797433681058E-4</v>
      </c>
      <c r="AV426" s="13">
        <f t="shared" si="653"/>
        <v>1.4184822631611632E-4</v>
      </c>
      <c r="AW426" s="13">
        <f t="shared" si="654"/>
        <v>2.199243209530952E-6</v>
      </c>
      <c r="AX426" s="13">
        <f t="shared" si="655"/>
        <v>2.809259821754553E-3</v>
      </c>
      <c r="AY426" s="13">
        <f t="shared" si="656"/>
        <v>2.5532551464142509E-3</v>
      </c>
      <c r="AZ426" s="13">
        <f t="shared" si="657"/>
        <v>1.1602899440286156E-3</v>
      </c>
      <c r="BA426" s="13">
        <f t="shared" si="658"/>
        <v>3.5151801054289765E-4</v>
      </c>
      <c r="BB426" s="13">
        <f t="shared" si="659"/>
        <v>7.9871142794065209E-5</v>
      </c>
      <c r="BC426" s="13">
        <f t="shared" si="660"/>
        <v>1.4518515148347303E-5</v>
      </c>
      <c r="BD426" s="13">
        <f t="shared" si="661"/>
        <v>5.469493555333443E-5</v>
      </c>
      <c r="BE426" s="13">
        <f t="shared" si="662"/>
        <v>9.5842225234486615E-5</v>
      </c>
      <c r="BF426" s="13">
        <f t="shared" si="663"/>
        <v>8.3972419429407887E-5</v>
      </c>
      <c r="BG426" s="13">
        <f t="shared" si="664"/>
        <v>4.9048438428028252E-5</v>
      </c>
      <c r="BH426" s="13">
        <f t="shared" si="665"/>
        <v>2.1486959604490959E-5</v>
      </c>
      <c r="BI426" s="13">
        <f t="shared" si="666"/>
        <v>7.5303426219775057E-6</v>
      </c>
      <c r="BJ426" s="14">
        <f t="shared" si="667"/>
        <v>0.57059815626690902</v>
      </c>
      <c r="BK426" s="14">
        <f t="shared" si="668"/>
        <v>0.23666161489683643</v>
      </c>
      <c r="BL426" s="14">
        <f t="shared" si="669"/>
        <v>0.18428580169693981</v>
      </c>
      <c r="BM426" s="14">
        <f t="shared" si="670"/>
        <v>0.49455449954797182</v>
      </c>
      <c r="BN426" s="14">
        <f t="shared" si="671"/>
        <v>0.50318223148076691</v>
      </c>
    </row>
    <row r="427" spans="1:66" x14ac:dyDescent="0.25">
      <c r="A427" t="s">
        <v>21</v>
      </c>
      <c r="B427" t="s">
        <v>275</v>
      </c>
      <c r="C427" t="s">
        <v>151</v>
      </c>
      <c r="D427" s="11">
        <v>44444</v>
      </c>
      <c r="E427" s="10">
        <f>VLOOKUP(A427,home!$A$2:$E$405,3,FALSE)</f>
        <v>1.4056</v>
      </c>
      <c r="F427" s="10">
        <f>VLOOKUP(B427,home!$B$2:$E$405,3,FALSE)</f>
        <v>0.71140000000000003</v>
      </c>
      <c r="G427" s="10">
        <f>VLOOKUP(C427,away!$B$2:$E$405,4,FALSE)</f>
        <v>1.1857</v>
      </c>
      <c r="H427" s="10">
        <f>VLOOKUP(A427,away!$A$2:$E$405,3,FALSE)</f>
        <v>1.3583000000000001</v>
      </c>
      <c r="I427" s="10">
        <f>VLOOKUP(C427,away!$B$2:$E$405,3,FALSE)</f>
        <v>0.73619999999999997</v>
      </c>
      <c r="J427" s="10">
        <f>VLOOKUP(B427,home!$B$2:$E$405,4,FALSE)</f>
        <v>1.0225</v>
      </c>
      <c r="K427" s="12">
        <f t="shared" si="616"/>
        <v>1.185633411088</v>
      </c>
      <c r="L427" s="12">
        <f t="shared" si="617"/>
        <v>1.02248002035</v>
      </c>
      <c r="M427" s="13">
        <f t="shared" si="618"/>
        <v>0.10990780165308962</v>
      </c>
      <c r="N427" s="13">
        <f t="shared" si="619"/>
        <v>0.13031036177913596</v>
      </c>
      <c r="O427" s="13">
        <f t="shared" si="620"/>
        <v>0.11237853127087483</v>
      </c>
      <c r="P427" s="13">
        <f t="shared" si="621"/>
        <v>0.13323974136374678</v>
      </c>
      <c r="Q427" s="13">
        <f t="shared" si="622"/>
        <v>7.7250159368154186E-2</v>
      </c>
      <c r="R427" s="13">
        <f t="shared" si="623"/>
        <v>5.7452401470373608E-2</v>
      </c>
      <c r="S427" s="13">
        <f t="shared" si="624"/>
        <v>4.0381184073521814E-2</v>
      </c>
      <c r="T427" s="13">
        <f t="shared" si="625"/>
        <v>7.898674452279103E-2</v>
      </c>
      <c r="U427" s="13">
        <f t="shared" si="626"/>
        <v>6.8117486730516277E-2</v>
      </c>
      <c r="V427" s="13">
        <f t="shared" si="627"/>
        <v>5.4392848076026444E-3</v>
      </c>
      <c r="W427" s="13">
        <f t="shared" si="628"/>
        <v>3.0530123319585416E-2</v>
      </c>
      <c r="X427" s="13">
        <f t="shared" si="629"/>
        <v>3.1216441113097702E-2</v>
      </c>
      <c r="Y427" s="13">
        <f t="shared" si="630"/>
        <v>1.5959093672287358E-2</v>
      </c>
      <c r="Z427" s="13">
        <f t="shared" si="631"/>
        <v>1.9581310874861323E-2</v>
      </c>
      <c r="AA427" s="13">
        <f t="shared" si="632"/>
        <v>2.3216256406136376E-2</v>
      </c>
      <c r="AB427" s="13">
        <f t="shared" si="633"/>
        <v>1.3762984637750556E-2</v>
      </c>
      <c r="AC427" s="13">
        <f t="shared" si="634"/>
        <v>4.1212321263158061E-4</v>
      </c>
      <c r="AD427" s="13">
        <f t="shared" si="635"/>
        <v>9.0493835630843372E-3</v>
      </c>
      <c r="AE427" s="13">
        <f t="shared" si="636"/>
        <v>9.2528138897374282E-3</v>
      </c>
      <c r="AF427" s="13">
        <f t="shared" si="637"/>
        <v>4.7304086671367445E-3</v>
      </c>
      <c r="AG427" s="13">
        <f t="shared" si="638"/>
        <v>1.6122494500792645E-3</v>
      </c>
      <c r="AH427" s="13">
        <f t="shared" si="639"/>
        <v>5.0053747854519699E-3</v>
      </c>
      <c r="AI427" s="13">
        <f t="shared" si="640"/>
        <v>5.9345395806492838E-3</v>
      </c>
      <c r="AJ427" s="13">
        <f t="shared" si="641"/>
        <v>3.5180942031209812E-3</v>
      </c>
      <c r="AK427" s="13">
        <f t="shared" si="642"/>
        <v>1.3903900101917492E-3</v>
      </c>
      <c r="AL427" s="13">
        <f t="shared" si="643"/>
        <v>1.9984455856682006E-5</v>
      </c>
      <c r="AM427" s="13">
        <f t="shared" si="644"/>
        <v>2.1458503004286732E-3</v>
      </c>
      <c r="AN427" s="13">
        <f t="shared" si="645"/>
        <v>2.1940890588503631E-3</v>
      </c>
      <c r="AO427" s="13">
        <f t="shared" si="646"/>
        <v>1.121706112771516E-3</v>
      </c>
      <c r="AP427" s="13">
        <f t="shared" si="647"/>
        <v>3.823073630044463E-4</v>
      </c>
      <c r="AQ427" s="13">
        <f t="shared" si="648"/>
        <v>9.7725410076185252E-5</v>
      </c>
      <c r="AR427" s="13">
        <f t="shared" si="649"/>
        <v>1.0235791424976616E-3</v>
      </c>
      <c r="AS427" s="13">
        <f t="shared" si="650"/>
        <v>1.2135896302380325E-3</v>
      </c>
      <c r="AT427" s="13">
        <f t="shared" si="651"/>
        <v>7.1943620648007181E-4</v>
      </c>
      <c r="AU427" s="13">
        <f t="shared" si="652"/>
        <v>2.8432920118305936E-4</v>
      </c>
      <c r="AV427" s="13">
        <f t="shared" si="653"/>
        <v>8.427755016764921E-5</v>
      </c>
      <c r="AW427" s="13">
        <f t="shared" si="654"/>
        <v>6.7296904253441616E-7</v>
      </c>
      <c r="AX427" s="13">
        <f t="shared" si="655"/>
        <v>4.2403196856357565E-4</v>
      </c>
      <c r="AY427" s="13">
        <f t="shared" si="656"/>
        <v>4.3356421584593536E-4</v>
      </c>
      <c r="AZ427" s="13">
        <f t="shared" si="657"/>
        <v>2.2165537412059189E-4</v>
      </c>
      <c r="BA427" s="13">
        <f t="shared" si="658"/>
        <v>7.5546063813836537E-5</v>
      </c>
      <c r="BB427" s="13">
        <f t="shared" si="659"/>
        <v>1.9311085216433494E-5</v>
      </c>
      <c r="BC427" s="13">
        <f t="shared" si="660"/>
        <v>3.9490397610159017E-6</v>
      </c>
      <c r="BD427" s="13">
        <f t="shared" si="661"/>
        <v>1.7443153707514069E-4</v>
      </c>
      <c r="BE427" s="13">
        <f t="shared" si="662"/>
        <v>2.0681185830372198E-4</v>
      </c>
      <c r="BF427" s="13">
        <f t="shared" si="663"/>
        <v>1.2260152450704504E-4</v>
      </c>
      <c r="BG427" s="13">
        <f t="shared" si="664"/>
        <v>4.8453487901958945E-5</v>
      </c>
      <c r="BH427" s="13">
        <f t="shared" si="665"/>
        <v>1.436201853507768E-5</v>
      </c>
      <c r="BI427" s="13">
        <f t="shared" si="666"/>
        <v>3.4056178051706477E-6</v>
      </c>
      <c r="BJ427" s="14">
        <f t="shared" si="667"/>
        <v>0.39601751533754198</v>
      </c>
      <c r="BK427" s="14">
        <f t="shared" si="668"/>
        <v>0.28983368378229502</v>
      </c>
      <c r="BL427" s="14">
        <f t="shared" si="669"/>
        <v>0.29467133686976021</v>
      </c>
      <c r="BM427" s="14">
        <f t="shared" si="670"/>
        <v>0.37913195871228017</v>
      </c>
      <c r="BN427" s="14">
        <f t="shared" si="671"/>
        <v>0.62053899690537495</v>
      </c>
    </row>
    <row r="428" spans="1:66" x14ac:dyDescent="0.25">
      <c r="A428" t="s">
        <v>21</v>
      </c>
      <c r="B428" t="s">
        <v>268</v>
      </c>
      <c r="C428" t="s">
        <v>264</v>
      </c>
      <c r="D428" s="11">
        <v>44444</v>
      </c>
      <c r="E428" s="10">
        <f>VLOOKUP(A428,home!$A$2:$E$405,3,FALSE)</f>
        <v>1.4056</v>
      </c>
      <c r="F428" s="10">
        <f>VLOOKUP(B428,home!$B$2:$E$405,3,FALSE)</f>
        <v>0.98809999999999998</v>
      </c>
      <c r="G428" s="10">
        <f>VLOOKUP(C428,away!$B$2:$E$405,4,FALSE)</f>
        <v>1.3043</v>
      </c>
      <c r="H428" s="10">
        <f>VLOOKUP(A428,away!$A$2:$E$405,3,FALSE)</f>
        <v>1.3583000000000001</v>
      </c>
      <c r="I428" s="10">
        <f>VLOOKUP(C428,away!$B$2:$E$405,3,FALSE)</f>
        <v>0.73619999999999997</v>
      </c>
      <c r="J428" s="10">
        <f>VLOOKUP(B428,home!$B$2:$E$405,4,FALSE)</f>
        <v>1.1452</v>
      </c>
      <c r="K428" s="12">
        <f t="shared" si="616"/>
        <v>1.8115075234479998</v>
      </c>
      <c r="L428" s="12">
        <f t="shared" si="617"/>
        <v>1.1451776227919999</v>
      </c>
      <c r="M428" s="13">
        <f t="shared" si="618"/>
        <v>5.1990974319744719E-2</v>
      </c>
      <c r="N428" s="13">
        <f t="shared" si="619"/>
        <v>9.4182041131609301E-2</v>
      </c>
      <c r="O428" s="13">
        <f t="shared" si="620"/>
        <v>5.9538900378125176E-2</v>
      </c>
      <c r="P428" s="13">
        <f t="shared" si="621"/>
        <v>0.10785516597279469</v>
      </c>
      <c r="Q428" s="13">
        <f t="shared" si="622"/>
        <v>8.5305738041799639E-2</v>
      </c>
      <c r="R428" s="13">
        <f t="shared" si="623"/>
        <v>3.4091308199335549E-2</v>
      </c>
      <c r="S428" s="13">
        <f t="shared" si="624"/>
        <v>5.593632827246954E-2</v>
      </c>
      <c r="T428" s="13">
        <f t="shared" si="625"/>
        <v>9.7690222301225191E-2</v>
      </c>
      <c r="U428" s="13">
        <f t="shared" si="626"/>
        <v>6.1756661287280822E-2</v>
      </c>
      <c r="V428" s="13">
        <f t="shared" si="627"/>
        <v>1.2893310486788255E-2</v>
      </c>
      <c r="W428" s="13">
        <f t="shared" si="628"/>
        <v>5.1510662085334766E-2</v>
      </c>
      <c r="X428" s="13">
        <f t="shared" si="629"/>
        <v>5.8988857555325666E-2</v>
      </c>
      <c r="Y428" s="13">
        <f t="shared" si="630"/>
        <v>3.377635983321188E-2</v>
      </c>
      <c r="Z428" s="13">
        <f t="shared" si="631"/>
        <v>1.3013534427194832E-2</v>
      </c>
      <c r="AA428" s="13">
        <f t="shared" si="632"/>
        <v>2.3574115521512989E-2</v>
      </c>
      <c r="AB428" s="13">
        <f t="shared" si="633"/>
        <v>2.1352343812926534E-2</v>
      </c>
      <c r="AC428" s="13">
        <f t="shared" si="634"/>
        <v>1.6716965789329425E-3</v>
      </c>
      <c r="AD428" s="13">
        <f t="shared" si="635"/>
        <v>2.3327987976342897E-2</v>
      </c>
      <c r="AE428" s="13">
        <f t="shared" si="636"/>
        <v>2.6714689815268713E-2</v>
      </c>
      <c r="AF428" s="13">
        <f t="shared" si="637"/>
        <v>1.5296532488137541E-2</v>
      </c>
      <c r="AG428" s="13">
        <f t="shared" si="638"/>
        <v>5.839082237241981E-3</v>
      </c>
      <c r="AH428" s="13">
        <f t="shared" si="639"/>
        <v>3.7257021048642102E-3</v>
      </c>
      <c r="AI428" s="13">
        <f t="shared" si="640"/>
        <v>6.7491373930875639E-3</v>
      </c>
      <c r="AJ428" s="13">
        <f t="shared" si="641"/>
        <v>6.1130565821811735E-3</v>
      </c>
      <c r="AK428" s="13">
        <f t="shared" si="642"/>
        <v>3.6912826632948376E-3</v>
      </c>
      <c r="AL428" s="13">
        <f t="shared" si="643"/>
        <v>1.3871724031799283E-4</v>
      </c>
      <c r="AM428" s="13">
        <f t="shared" si="644"/>
        <v>8.4517651452099257E-3</v>
      </c>
      <c r="AN428" s="13">
        <f t="shared" si="645"/>
        <v>9.6787723173877849E-3</v>
      </c>
      <c r="AO428" s="13">
        <f t="shared" si="646"/>
        <v>5.54195673698558E-3</v>
      </c>
      <c r="AP428" s="13">
        <f t="shared" si="647"/>
        <v>2.115508280559085E-3</v>
      </c>
      <c r="AQ428" s="13">
        <f t="shared" si="648"/>
        <v>6.0565818593186151E-4</v>
      </c>
      <c r="AR428" s="13">
        <f t="shared" si="649"/>
        <v>8.5331813593590917E-4</v>
      </c>
      <c r="AS428" s="13">
        <f t="shared" si="650"/>
        <v>1.5457922231425223E-3</v>
      </c>
      <c r="AT428" s="13">
        <f t="shared" si="651"/>
        <v>1.4001071209550449E-3</v>
      </c>
      <c r="AU428" s="13">
        <f t="shared" si="652"/>
        <v>8.4543486108106078E-4</v>
      </c>
      <c r="AV428" s="13">
        <f t="shared" si="653"/>
        <v>3.8287790285838913E-4</v>
      </c>
      <c r="AW428" s="13">
        <f t="shared" si="654"/>
        <v>7.9935728020003331E-6</v>
      </c>
      <c r="AX428" s="13">
        <f t="shared" si="655"/>
        <v>2.5517393578272239E-3</v>
      </c>
      <c r="AY428" s="13">
        <f t="shared" si="656"/>
        <v>2.9221948117813647E-3</v>
      </c>
      <c r="AZ428" s="13">
        <f t="shared" si="657"/>
        <v>1.6732160539454494E-3</v>
      </c>
      <c r="BA428" s="13">
        <f t="shared" si="658"/>
        <v>6.3870986102488681E-4</v>
      </c>
      <c r="BB428" s="13">
        <f t="shared" si="659"/>
        <v>1.8285906007557229E-4</v>
      </c>
      <c r="BC428" s="13">
        <f t="shared" si="660"/>
        <v>4.1881220744664668E-5</v>
      </c>
      <c r="BD428" s="13">
        <f t="shared" si="661"/>
        <v>1.6286680573273057E-4</v>
      </c>
      <c r="BE428" s="13">
        <f t="shared" si="662"/>
        <v>2.9503444390478523E-4</v>
      </c>
      <c r="BF428" s="13">
        <f t="shared" si="663"/>
        <v>2.6722855740490776E-4</v>
      </c>
      <c r="BG428" s="13">
        <f t="shared" si="664"/>
        <v>1.6136218073971537E-4</v>
      </c>
      <c r="BH428" s="13">
        <f t="shared" si="665"/>
        <v>7.3077201102492601E-5</v>
      </c>
      <c r="BI428" s="13">
        <f t="shared" si="666"/>
        <v>2.6475979917937555E-5</v>
      </c>
      <c r="BJ428" s="14">
        <f t="shared" si="667"/>
        <v>0.52703643449697091</v>
      </c>
      <c r="BK428" s="14">
        <f t="shared" si="668"/>
        <v>0.23340838768282948</v>
      </c>
      <c r="BL428" s="14">
        <f t="shared" si="669"/>
        <v>0.22660608335538435</v>
      </c>
      <c r="BM428" s="14">
        <f t="shared" si="670"/>
        <v>0.56418611067999125</v>
      </c>
      <c r="BN428" s="14">
        <f t="shared" si="671"/>
        <v>0.43296412804340906</v>
      </c>
    </row>
    <row r="429" spans="1:66" x14ac:dyDescent="0.25">
      <c r="A429" t="s">
        <v>21</v>
      </c>
      <c r="B429" t="s">
        <v>270</v>
      </c>
      <c r="C429" t="s">
        <v>22</v>
      </c>
      <c r="D429" s="11">
        <v>44444</v>
      </c>
      <c r="E429" s="10">
        <f>VLOOKUP(A429,home!$A$2:$E$405,3,FALSE)</f>
        <v>1.4056</v>
      </c>
      <c r="F429" s="10">
        <f>VLOOKUP(B429,home!$B$2:$E$405,3,FALSE)</f>
        <v>0.79049999999999998</v>
      </c>
      <c r="G429" s="10">
        <f>VLOOKUP(C429,away!$B$2:$E$405,4,FALSE)</f>
        <v>1.0276000000000001</v>
      </c>
      <c r="H429" s="10">
        <f>VLOOKUP(A429,away!$A$2:$E$405,3,FALSE)</f>
        <v>1.3583000000000001</v>
      </c>
      <c r="I429" s="10">
        <f>VLOOKUP(C429,away!$B$2:$E$405,3,FALSE)</f>
        <v>0.98160000000000003</v>
      </c>
      <c r="J429" s="10">
        <f>VLOOKUP(B429,home!$B$2:$E$405,4,FALSE)</f>
        <v>1.1452</v>
      </c>
      <c r="K429" s="12">
        <f t="shared" si="616"/>
        <v>1.1417938996799999</v>
      </c>
      <c r="L429" s="12">
        <f t="shared" si="617"/>
        <v>1.526903497056</v>
      </c>
      <c r="M429" s="13">
        <f t="shared" si="618"/>
        <v>6.9342492262323432E-2</v>
      </c>
      <c r="N429" s="13">
        <f t="shared" si="619"/>
        <v>7.9174834653728487E-2</v>
      </c>
      <c r="O429" s="13">
        <f t="shared" si="620"/>
        <v>0.10587929392992028</v>
      </c>
      <c r="P429" s="13">
        <f t="shared" si="621"/>
        <v>0.1208923319116086</v>
      </c>
      <c r="Q429" s="13">
        <f t="shared" si="622"/>
        <v>4.520067160789993E-2</v>
      </c>
      <c r="R429" s="13">
        <f t="shared" si="623"/>
        <v>8.0833732083707713E-2</v>
      </c>
      <c r="S429" s="13">
        <f t="shared" si="624"/>
        <v>5.2691197843517092E-2</v>
      </c>
      <c r="T429" s="13">
        <f t="shared" si="625"/>
        <v>6.9017063547382268E-2</v>
      </c>
      <c r="U429" s="13">
        <f t="shared" si="626"/>
        <v>9.2295462181544941E-2</v>
      </c>
      <c r="V429" s="13">
        <f t="shared" si="627"/>
        <v>1.0206923746971871E-2</v>
      </c>
      <c r="W429" s="13">
        <f t="shared" si="628"/>
        <v>1.7203283701113032E-2</v>
      </c>
      <c r="X429" s="13">
        <f t="shared" si="629"/>
        <v>2.6267754044075976E-2</v>
      </c>
      <c r="Y429" s="13">
        <f t="shared" si="630"/>
        <v>2.0054162754853253E-2</v>
      </c>
      <c r="Z429" s="13">
        <f t="shared" si="631"/>
        <v>4.1141769399567027E-2</v>
      </c>
      <c r="AA429" s="13">
        <f t="shared" si="632"/>
        <v>4.6975421322466918E-2</v>
      </c>
      <c r="AB429" s="13">
        <f t="shared" si="633"/>
        <v>2.6818124750445267E-2</v>
      </c>
      <c r="AC429" s="13">
        <f t="shared" si="634"/>
        <v>1.1121777329074435E-3</v>
      </c>
      <c r="AD429" s="13">
        <f t="shared" si="635"/>
        <v>4.9106510960988141E-3</v>
      </c>
      <c r="AE429" s="13">
        <f t="shared" si="636"/>
        <v>7.4980903314551591E-3</v>
      </c>
      <c r="AF429" s="13">
        <f t="shared" si="637"/>
        <v>5.7244301741703335E-3</v>
      </c>
      <c r="AG429" s="13">
        <f t="shared" si="638"/>
        <v>2.9135508171978558E-3</v>
      </c>
      <c r="AH429" s="13">
        <f t="shared" si="639"/>
        <v>1.5704877892817607E-2</v>
      </c>
      <c r="AI429" s="13">
        <f t="shared" si="640"/>
        <v>1.7931733773238433E-2</v>
      </c>
      <c r="AJ429" s="13">
        <f t="shared" si="641"/>
        <v>1.0237172116484738E-2</v>
      </c>
      <c r="AK429" s="13">
        <f t="shared" si="642"/>
        <v>3.8962468908588211E-3</v>
      </c>
      <c r="AL429" s="13">
        <f t="shared" si="643"/>
        <v>7.7559231140817363E-5</v>
      </c>
      <c r="AM429" s="13">
        <f t="shared" si="644"/>
        <v>1.1213902929965061E-3</v>
      </c>
      <c r="AN429" s="13">
        <f t="shared" si="645"/>
        <v>1.7122547599410177E-3</v>
      </c>
      <c r="AO429" s="13">
        <f t="shared" si="646"/>
        <v>1.3072238904023614E-3</v>
      </c>
      <c r="AP429" s="13">
        <f t="shared" si="647"/>
        <v>6.6533490989683817E-4</v>
      </c>
      <c r="AQ429" s="13">
        <f t="shared" si="648"/>
        <v>2.5397555015873024E-4</v>
      </c>
      <c r="AR429" s="13">
        <f t="shared" si="649"/>
        <v>4.7959665950761347E-3</v>
      </c>
      <c r="AS429" s="13">
        <f t="shared" si="650"/>
        <v>5.4760054013269898E-3</v>
      </c>
      <c r="AT429" s="13">
        <f t="shared" si="651"/>
        <v>3.1262347809249444E-3</v>
      </c>
      <c r="AU429" s="13">
        <f t="shared" si="652"/>
        <v>1.1898386006091804E-3</v>
      </c>
      <c r="AV429" s="13">
        <f t="shared" si="653"/>
        <v>3.3963761394483789E-4</v>
      </c>
      <c r="AW429" s="13">
        <f t="shared" si="654"/>
        <v>3.7560408119735352E-6</v>
      </c>
      <c r="AX429" s="13">
        <f t="shared" si="655"/>
        <v>2.1339943261729593E-4</v>
      </c>
      <c r="AY429" s="13">
        <f t="shared" si="656"/>
        <v>3.2584033993311544E-4</v>
      </c>
      <c r="AZ429" s="13">
        <f t="shared" si="657"/>
        <v>2.487633772628949E-4</v>
      </c>
      <c r="BA429" s="13">
        <f t="shared" si="658"/>
        <v>1.2661255689405841E-4</v>
      </c>
      <c r="BB429" s="13">
        <f t="shared" si="659"/>
        <v>4.8331288973184894E-5</v>
      </c>
      <c r="BC429" s="13">
        <f t="shared" si="660"/>
        <v>1.4759442830076025E-5</v>
      </c>
      <c r="BD429" s="13">
        <f t="shared" si="661"/>
        <v>1.2204963609642526E-3</v>
      </c>
      <c r="BE429" s="13">
        <f t="shared" si="662"/>
        <v>1.3935552995306226E-3</v>
      </c>
      <c r="BF429" s="13">
        <f t="shared" si="663"/>
        <v>7.9557646993540015E-4</v>
      </c>
      <c r="BG429" s="13">
        <f t="shared" si="664"/>
        <v>3.0279478670039613E-4</v>
      </c>
      <c r="BH429" s="13">
        <f t="shared" si="665"/>
        <v>8.6432310077354881E-5</v>
      </c>
      <c r="BI429" s="13">
        <f t="shared" si="666"/>
        <v>1.9737576876314795E-5</v>
      </c>
      <c r="BJ429" s="14">
        <f t="shared" si="667"/>
        <v>0.2840023785698812</v>
      </c>
      <c r="BK429" s="14">
        <f t="shared" si="668"/>
        <v>0.25464852306840235</v>
      </c>
      <c r="BL429" s="14">
        <f t="shared" si="669"/>
        <v>0.41931834073745111</v>
      </c>
      <c r="BM429" s="14">
        <f t="shared" si="670"/>
        <v>0.49746557102699224</v>
      </c>
      <c r="BN429" s="14">
        <f t="shared" si="671"/>
        <v>0.50132335644918846</v>
      </c>
    </row>
    <row r="430" spans="1:66" x14ac:dyDescent="0.25">
      <c r="A430" t="s">
        <v>21</v>
      </c>
      <c r="B430" t="s">
        <v>273</v>
      </c>
      <c r="C430" t="s">
        <v>23</v>
      </c>
      <c r="D430" s="11">
        <v>44444</v>
      </c>
      <c r="E430" s="10">
        <f>VLOOKUP(A430,home!$A$2:$E$405,3,FALSE)</f>
        <v>1.4056</v>
      </c>
      <c r="F430" s="10">
        <f>VLOOKUP(B430,home!$B$2:$E$405,3,FALSE)</f>
        <v>0.59289999999999998</v>
      </c>
      <c r="G430" s="10">
        <f>VLOOKUP(C430,away!$B$2:$E$405,4,FALSE)</f>
        <v>0.83</v>
      </c>
      <c r="H430" s="10">
        <f>VLOOKUP(A430,away!$A$2:$E$405,3,FALSE)</f>
        <v>1.3583000000000001</v>
      </c>
      <c r="I430" s="10">
        <f>VLOOKUP(C430,away!$B$2:$E$405,3,FALSE)</f>
        <v>1.3496999999999999</v>
      </c>
      <c r="J430" s="10">
        <f>VLOOKUP(B430,home!$B$2:$E$405,4,FALSE)</f>
        <v>0.77710000000000001</v>
      </c>
      <c r="K430" s="12">
        <f t="shared" si="616"/>
        <v>0.69170559919999997</v>
      </c>
      <c r="L430" s="12">
        <f t="shared" si="617"/>
        <v>1.424655495021</v>
      </c>
      <c r="M430" s="13">
        <f t="shared" si="618"/>
        <v>0.12046920797046541</v>
      </c>
      <c r="N430" s="13">
        <f t="shared" si="619"/>
        <v>8.33292256843602E-2</v>
      </c>
      <c r="O430" s="13">
        <f t="shared" si="620"/>
        <v>0.17162711911595122</v>
      </c>
      <c r="P430" s="13">
        <f t="shared" si="621"/>
        <v>0.11871543926706882</v>
      </c>
      <c r="Q430" s="13">
        <f t="shared" si="622"/>
        <v>2.8819645991436195E-2</v>
      </c>
      <c r="R430" s="13">
        <f t="shared" si="623"/>
        <v>0.12225475917158181</v>
      </c>
      <c r="S430" s="13">
        <f t="shared" si="624"/>
        <v>2.9246800401950573E-2</v>
      </c>
      <c r="T430" s="13">
        <f t="shared" si="625"/>
        <v>4.1058067026259512E-2</v>
      </c>
      <c r="U430" s="13">
        <f t="shared" si="626"/>
        <v>8.4564301447830698E-2</v>
      </c>
      <c r="V430" s="13">
        <f t="shared" si="627"/>
        <v>3.2023367587887082E-3</v>
      </c>
      <c r="W430" s="13">
        <f t="shared" si="628"/>
        <v>6.6449034997460828E-3</v>
      </c>
      <c r="X430" s="13">
        <f t="shared" si="629"/>
        <v>9.4666982847975319E-3</v>
      </c>
      <c r="Y430" s="13">
        <f t="shared" si="630"/>
        <v>6.7433918655713399E-3</v>
      </c>
      <c r="Z430" s="13">
        <f t="shared" si="631"/>
        <v>5.8056971482087688E-2</v>
      </c>
      <c r="AA430" s="13">
        <f t="shared" si="632"/>
        <v>4.0158332246754781E-2</v>
      </c>
      <c r="AB430" s="13">
        <f t="shared" si="633"/>
        <v>1.3888871634807096E-2</v>
      </c>
      <c r="AC430" s="13">
        <f t="shared" si="634"/>
        <v>1.97232357860009E-4</v>
      </c>
      <c r="AD430" s="13">
        <f t="shared" si="635"/>
        <v>1.1490792392295102E-3</v>
      </c>
      <c r="AE430" s="13">
        <f t="shared" si="636"/>
        <v>1.6370420523828721E-3</v>
      </c>
      <c r="AF430" s="13">
        <f t="shared" si="637"/>
        <v>1.1661104777538572E-3</v>
      </c>
      <c r="AG430" s="13">
        <f t="shared" si="638"/>
        <v>5.5376856664453224E-4</v>
      </c>
      <c r="AH430" s="13">
        <f t="shared" si="639"/>
        <v>2.0677795861558435E-2</v>
      </c>
      <c r="AI430" s="13">
        <f t="shared" si="640"/>
        <v>1.4302947176554559E-2</v>
      </c>
      <c r="AJ430" s="13">
        <f t="shared" si="641"/>
        <v>4.9467143235423089E-3</v>
      </c>
      <c r="AK430" s="13">
        <f t="shared" si="642"/>
        <v>1.1405566650790184E-3</v>
      </c>
      <c r="AL430" s="13">
        <f t="shared" si="643"/>
        <v>7.7744434102268051E-6</v>
      </c>
      <c r="AM430" s="13">
        <f t="shared" si="644"/>
        <v>1.5896490873990574E-4</v>
      </c>
      <c r="AN430" s="13">
        <f t="shared" si="645"/>
        <v>2.2647023075181852E-4</v>
      </c>
      <c r="AO430" s="13">
        <f t="shared" si="646"/>
        <v>1.6132102934962608E-4</v>
      </c>
      <c r="AP430" s="13">
        <f t="shared" si="647"/>
        <v>7.6608963641796292E-5</v>
      </c>
      <c r="AQ430" s="13">
        <f t="shared" si="648"/>
        <v>2.7285345255037278E-5</v>
      </c>
      <c r="AR430" s="13">
        <f t="shared" si="649"/>
        <v>5.891747099818343E-3</v>
      </c>
      <c r="AS430" s="13">
        <f t="shared" si="650"/>
        <v>4.0753544580147093E-3</v>
      </c>
      <c r="AT430" s="13">
        <f t="shared" si="651"/>
        <v>1.4094727486667277E-3</v>
      </c>
      <c r="AU430" s="13">
        <f t="shared" si="652"/>
        <v>3.2498006405752995E-4</v>
      </c>
      <c r="AV430" s="13">
        <f t="shared" si="653"/>
        <v>5.6197632484242027E-5</v>
      </c>
      <c r="AW430" s="13">
        <f t="shared" si="654"/>
        <v>2.1281290234769996E-7</v>
      </c>
      <c r="AX430" s="13">
        <f t="shared" si="655"/>
        <v>1.832615290861829E-5</v>
      </c>
      <c r="AY430" s="13">
        <f t="shared" si="656"/>
        <v>2.6108454443858129E-5</v>
      </c>
      <c r="AZ430" s="13">
        <f t="shared" si="657"/>
        <v>1.8597776544973966E-5</v>
      </c>
      <c r="BA430" s="13">
        <f t="shared" si="658"/>
        <v>8.831808183323279E-6</v>
      </c>
      <c r="BB430" s="13">
        <f t="shared" si="659"/>
        <v>3.145571014835737E-6</v>
      </c>
      <c r="BC430" s="13">
        <f t="shared" si="660"/>
        <v>8.9627100625290325E-7</v>
      </c>
      <c r="BD430" s="13">
        <f t="shared" si="661"/>
        <v>1.3989516468383739E-3</v>
      </c>
      <c r="BE430" s="13">
        <f t="shared" si="662"/>
        <v>9.6766268712816426E-4</v>
      </c>
      <c r="BF430" s="13">
        <f t="shared" si="663"/>
        <v>3.3466884941173446E-4</v>
      </c>
      <c r="BG430" s="13">
        <f t="shared" si="664"/>
        <v>7.7164105671972768E-5</v>
      </c>
      <c r="BH430" s="13">
        <f t="shared" si="665"/>
        <v>1.3343710987641009E-5</v>
      </c>
      <c r="BI430" s="13">
        <f t="shared" si="666"/>
        <v>1.8459839208515702E-6</v>
      </c>
      <c r="BJ430" s="14">
        <f t="shared" si="667"/>
        <v>0.1812944892000217</v>
      </c>
      <c r="BK430" s="14">
        <f t="shared" si="668"/>
        <v>0.27186489965398758</v>
      </c>
      <c r="BL430" s="14">
        <f t="shared" si="669"/>
        <v>0.48811278663066032</v>
      </c>
      <c r="BM430" s="14">
        <f t="shared" si="670"/>
        <v>0.35408785412435206</v>
      </c>
      <c r="BN430" s="14">
        <f t="shared" si="671"/>
        <v>0.64521539720086363</v>
      </c>
    </row>
    <row r="431" spans="1:66" x14ac:dyDescent="0.25">
      <c r="A431" t="s">
        <v>21</v>
      </c>
      <c r="B431" t="s">
        <v>265</v>
      </c>
      <c r="C431" t="s">
        <v>153</v>
      </c>
      <c r="D431" s="11">
        <v>44444</v>
      </c>
      <c r="E431" s="10">
        <f>VLOOKUP(A431,home!$A$2:$E$405,3,FALSE)</f>
        <v>1.4056</v>
      </c>
      <c r="F431" s="10">
        <f>VLOOKUP(B431,home!$B$2:$E$405,3,FALSE)</f>
        <v>0.9486</v>
      </c>
      <c r="G431" s="10">
        <f>VLOOKUP(C431,away!$B$2:$E$405,4,FALSE)</f>
        <v>0.55330000000000001</v>
      </c>
      <c r="H431" s="10">
        <f>VLOOKUP(A431,away!$A$2:$E$405,3,FALSE)</f>
        <v>1.3583000000000001</v>
      </c>
      <c r="I431" s="10">
        <f>VLOOKUP(C431,away!$B$2:$E$405,3,FALSE)</f>
        <v>1.6359999999999999</v>
      </c>
      <c r="J431" s="10">
        <f>VLOOKUP(B431,home!$B$2:$E$405,4,FALSE)</f>
        <v>0.8589</v>
      </c>
      <c r="K431" s="12">
        <f t="shared" si="616"/>
        <v>0.73774375012799998</v>
      </c>
      <c r="L431" s="12">
        <f t="shared" si="617"/>
        <v>1.90862937132</v>
      </c>
      <c r="M431" s="13">
        <f t="shared" si="618"/>
        <v>7.0907921673832613E-2</v>
      </c>
      <c r="N431" s="13">
        <f t="shared" si="619"/>
        <v>5.2311876049435761E-2</v>
      </c>
      <c r="O431" s="13">
        <f t="shared" si="620"/>
        <v>0.13533694196593493</v>
      </c>
      <c r="P431" s="13">
        <f t="shared" si="621"/>
        <v>9.984398309680434E-2</v>
      </c>
      <c r="Q431" s="13">
        <f t="shared" si="622"/>
        <v>1.929637980647092E-2</v>
      </c>
      <c r="R431" s="13">
        <f t="shared" si="623"/>
        <v>0.12915403123040686</v>
      </c>
      <c r="S431" s="13">
        <f t="shared" si="624"/>
        <v>3.5147063703581151E-2</v>
      </c>
      <c r="T431" s="13">
        <f t="shared" si="625"/>
        <v>3.6829637258776533E-2</v>
      </c>
      <c r="U431" s="13">
        <f t="shared" si="626"/>
        <v>9.5282579344069196E-2</v>
      </c>
      <c r="V431" s="13">
        <f t="shared" si="627"/>
        <v>5.4988728911224685E-3</v>
      </c>
      <c r="W431" s="13">
        <f t="shared" si="628"/>
        <v>4.7452612007733552E-3</v>
      </c>
      <c r="X431" s="13">
        <f t="shared" si="629"/>
        <v>9.0569449023812382E-3</v>
      </c>
      <c r="Y431" s="13">
        <f t="shared" si="630"/>
        <v>8.6431755275558908E-3</v>
      </c>
      <c r="Z431" s="13">
        <f t="shared" si="631"/>
        <v>8.216905914357836E-2</v>
      </c>
      <c r="AA431" s="13">
        <f t="shared" si="632"/>
        <v>6.0619709837072926E-2</v>
      </c>
      <c r="AB431" s="13">
        <f t="shared" si="633"/>
        <v>2.2360906033436691E-2</v>
      </c>
      <c r="AC431" s="13">
        <f t="shared" si="634"/>
        <v>4.839280991394131E-4</v>
      </c>
      <c r="AD431" s="13">
        <f t="shared" si="635"/>
        <v>8.751966983988578E-4</v>
      </c>
      <c r="AE431" s="13">
        <f t="shared" si="636"/>
        <v>1.6704261242463517E-3</v>
      </c>
      <c r="AF431" s="13">
        <f t="shared" si="637"/>
        <v>1.5941121816784093E-3</v>
      </c>
      <c r="AG431" s="13">
        <f t="shared" si="638"/>
        <v>1.0141897770434719E-3</v>
      </c>
      <c r="AH431" s="13">
        <f t="shared" si="639"/>
        <v>3.9207569923790965E-2</v>
      </c>
      <c r="AI431" s="13">
        <f t="shared" si="640"/>
        <v>2.8925139668983326E-2</v>
      </c>
      <c r="AJ431" s="13">
        <f t="shared" si="641"/>
        <v>1.0669670506185967E-2</v>
      </c>
      <c r="AK431" s="13">
        <f t="shared" si="642"/>
        <v>2.6238275772879171E-3</v>
      </c>
      <c r="AL431" s="13">
        <f t="shared" si="643"/>
        <v>2.7256367305643333E-5</v>
      </c>
      <c r="AM431" s="13">
        <f t="shared" si="644"/>
        <v>1.2913417887528352E-4</v>
      </c>
      <c r="AN431" s="13">
        <f t="shared" si="645"/>
        <v>2.464692866426568E-4</v>
      </c>
      <c r="AO431" s="13">
        <f t="shared" si="646"/>
        <v>2.3520925980723148E-4</v>
      </c>
      <c r="AP431" s="13">
        <f t="shared" si="647"/>
        <v>1.4964243389150624E-4</v>
      </c>
      <c r="AQ431" s="13">
        <f t="shared" si="648"/>
        <v>7.1402986130285047E-5</v>
      </c>
      <c r="AR431" s="13">
        <f t="shared" si="649"/>
        <v>1.4966543906926021E-2</v>
      </c>
      <c r="AS431" s="13">
        <f t="shared" si="650"/>
        <v>1.1041474228350971E-2</v>
      </c>
      <c r="AT431" s="13">
        <f t="shared" si="651"/>
        <v>4.0728893020826546E-3</v>
      </c>
      <c r="AU431" s="13">
        <f t="shared" si="652"/>
        <v>1.0015828758582234E-3</v>
      </c>
      <c r="AV431" s="13">
        <f t="shared" si="653"/>
        <v>1.8472787672490818E-4</v>
      </c>
      <c r="AW431" s="13">
        <f t="shared" si="654"/>
        <v>1.066086918038957E-6</v>
      </c>
      <c r="AX431" s="13">
        <f t="shared" si="655"/>
        <v>1.5877988898858597E-5</v>
      </c>
      <c r="AY431" s="13">
        <f t="shared" si="656"/>
        <v>3.0305195969854424E-5</v>
      </c>
      <c r="AZ431" s="13">
        <f t="shared" si="657"/>
        <v>2.8920693565836325E-5</v>
      </c>
      <c r="BA431" s="13">
        <f t="shared" si="658"/>
        <v>1.8399628392900182E-5</v>
      </c>
      <c r="BB431" s="13">
        <f t="shared" si="659"/>
        <v>8.7795177930156735E-6</v>
      </c>
      <c r="BC431" s="13">
        <f t="shared" si="660"/>
        <v>3.3513691051552529E-6</v>
      </c>
      <c r="BD431" s="13">
        <f t="shared" si="661"/>
        <v>4.760930881318232E-3</v>
      </c>
      <c r="BE431" s="13">
        <f t="shared" si="662"/>
        <v>3.5123470024839166E-3</v>
      </c>
      <c r="BF431" s="13">
        <f t="shared" si="663"/>
        <v>1.295606024681662E-3</v>
      </c>
      <c r="BG431" s="13">
        <f t="shared" si="664"/>
        <v>3.1860841577902645E-4</v>
      </c>
      <c r="BH431" s="13">
        <f t="shared" si="665"/>
        <v>5.8762841869790003E-5</v>
      </c>
      <c r="BI431" s="13">
        <f t="shared" si="666"/>
        <v>8.6703838658395073E-6</v>
      </c>
      <c r="BJ431" s="14">
        <f t="shared" si="667"/>
        <v>0.13697469206583335</v>
      </c>
      <c r="BK431" s="14">
        <f t="shared" si="668"/>
        <v>0.21193933102775547</v>
      </c>
      <c r="BL431" s="14">
        <f t="shared" si="669"/>
        <v>0.56540251982711009</v>
      </c>
      <c r="BM431" s="14">
        <f t="shared" si="670"/>
        <v>0.48960522913234</v>
      </c>
      <c r="BN431" s="14">
        <f t="shared" si="671"/>
        <v>0.50685113382288538</v>
      </c>
    </row>
    <row r="432" spans="1:66" x14ac:dyDescent="0.25">
      <c r="A432" t="s">
        <v>175</v>
      </c>
      <c r="B432" t="s">
        <v>279</v>
      </c>
      <c r="C432" t="s">
        <v>282</v>
      </c>
      <c r="D432" s="11">
        <v>44444</v>
      </c>
      <c r="E432" s="10">
        <f>VLOOKUP(A432,home!$A$2:$E$405,3,FALSE)</f>
        <v>1.179</v>
      </c>
      <c r="F432" s="10">
        <f>VLOOKUP(B432,home!$B$2:$E$405,3,FALSE)</f>
        <v>1.0477000000000001</v>
      </c>
      <c r="G432" s="10">
        <f>VLOOKUP(C432,away!$B$2:$E$405,4,FALSE)</f>
        <v>0.69850000000000001</v>
      </c>
      <c r="H432" s="10">
        <f>VLOOKUP(A432,away!$A$2:$E$405,3,FALSE)</f>
        <v>1.048</v>
      </c>
      <c r="I432" s="10">
        <f>VLOOKUP(C432,away!$B$2:$E$405,3,FALSE)</f>
        <v>1.1787000000000001</v>
      </c>
      <c r="J432" s="10">
        <f>VLOOKUP(B432,home!$B$2:$E$405,4,FALSE)</f>
        <v>0.67359999999999998</v>
      </c>
      <c r="K432" s="12">
        <f t="shared" si="616"/>
        <v>0.86281395255000015</v>
      </c>
      <c r="L432" s="12">
        <f t="shared" si="617"/>
        <v>0.83208299136000008</v>
      </c>
      <c r="M432" s="13">
        <f t="shared" si="618"/>
        <v>0.18361815102138507</v>
      </c>
      <c r="N432" s="13">
        <f t="shared" si="619"/>
        <v>0.15842830264268407</v>
      </c>
      <c r="O432" s="13">
        <f t="shared" si="620"/>
        <v>0.1527855403698663</v>
      </c>
      <c r="P432" s="13">
        <f t="shared" si="621"/>
        <v>0.13182549597901194</v>
      </c>
      <c r="Q432" s="13">
        <f t="shared" si="622"/>
        <v>6.8347074999460952E-2</v>
      </c>
      <c r="R432" s="13">
        <f t="shared" si="623"/>
        <v>6.3565124733756195E-2</v>
      </c>
      <c r="S432" s="13">
        <f t="shared" si="624"/>
        <v>2.3660462341885496E-2</v>
      </c>
      <c r="T432" s="13">
        <f t="shared" si="625"/>
        <v>5.6870438616257735E-2</v>
      </c>
      <c r="U432" s="13">
        <f t="shared" si="626"/>
        <v>5.4844876515865955E-2</v>
      </c>
      <c r="V432" s="13">
        <f t="shared" si="627"/>
        <v>1.8874024804930534E-3</v>
      </c>
      <c r="W432" s="13">
        <f t="shared" si="628"/>
        <v>1.9656936641838731E-2</v>
      </c>
      <c r="X432" s="13">
        <f t="shared" si="629"/>
        <v>1.6356202641915167E-2</v>
      </c>
      <c r="Y432" s="13">
        <f t="shared" si="630"/>
        <v>6.8048590107875522E-3</v>
      </c>
      <c r="Z432" s="13">
        <f t="shared" si="631"/>
        <v>1.7630486378211803E-2</v>
      </c>
      <c r="AA432" s="13">
        <f t="shared" si="632"/>
        <v>1.5211829637363861E-2</v>
      </c>
      <c r="AB432" s="13">
        <f t="shared" si="633"/>
        <v>6.5624894274655746E-3</v>
      </c>
      <c r="AC432" s="13">
        <f t="shared" si="634"/>
        <v>8.4689260946905497E-5</v>
      </c>
      <c r="AD432" s="13">
        <f t="shared" si="635"/>
        <v>4.2400697997424502E-3</v>
      </c>
      <c r="AE432" s="13">
        <f t="shared" si="636"/>
        <v>3.5280899625448944E-3</v>
      </c>
      <c r="AF432" s="13">
        <f t="shared" si="637"/>
        <v>1.4678318249107729E-3</v>
      </c>
      <c r="AG432" s="13">
        <f t="shared" si="638"/>
        <v>4.0711929856172141E-4</v>
      </c>
      <c r="AH432" s="13">
        <f t="shared" si="639"/>
        <v>3.6675069611785509E-3</v>
      </c>
      <c r="AI432" s="13">
        <f t="shared" si="640"/>
        <v>3.1643761771791051E-3</v>
      </c>
      <c r="AJ432" s="13">
        <f t="shared" si="641"/>
        <v>1.3651339583934819E-3</v>
      </c>
      <c r="AK432" s="13">
        <f t="shared" si="642"/>
        <v>3.9261887546723583E-4</v>
      </c>
      <c r="AL432" s="13">
        <f t="shared" si="643"/>
        <v>2.432047979204748E-6</v>
      </c>
      <c r="AM432" s="13">
        <f t="shared" si="644"/>
        <v>7.3167827660073454E-4</v>
      </c>
      <c r="AN432" s="13">
        <f t="shared" si="645"/>
        <v>6.0881704910706867E-4</v>
      </c>
      <c r="AO432" s="13">
        <f t="shared" si="646"/>
        <v>2.5329315570598882E-4</v>
      </c>
      <c r="AP432" s="13">
        <f t="shared" si="647"/>
        <v>7.0253642230284517E-5</v>
      </c>
      <c r="AQ432" s="13">
        <f t="shared" si="648"/>
        <v>1.4614215195227585E-5</v>
      </c>
      <c r="AR432" s="13">
        <f t="shared" si="649"/>
        <v>6.1033403261821458E-4</v>
      </c>
      <c r="AS432" s="13">
        <f t="shared" si="650"/>
        <v>5.2660471905910237E-4</v>
      </c>
      <c r="AT432" s="13">
        <f t="shared" si="651"/>
        <v>2.2718094954143331E-4</v>
      </c>
      <c r="AU432" s="13">
        <f t="shared" si="652"/>
        <v>6.5338297672635405E-5</v>
      </c>
      <c r="AV432" s="13">
        <f t="shared" si="653"/>
        <v>1.4093698716953755E-5</v>
      </c>
      <c r="AW432" s="13">
        <f t="shared" si="654"/>
        <v>4.8501306972593991E-8</v>
      </c>
      <c r="AX432" s="13">
        <f t="shared" si="655"/>
        <v>1.0521703763814196E-4</v>
      </c>
      <c r="AY432" s="13">
        <f t="shared" si="656"/>
        <v>8.754930741998286E-5</v>
      </c>
      <c r="AZ432" s="13">
        <f t="shared" si="657"/>
        <v>3.6424144804757793E-5</v>
      </c>
      <c r="BA432" s="13">
        <f t="shared" si="658"/>
        <v>1.0102637122290893E-5</v>
      </c>
      <c r="BB432" s="13">
        <f t="shared" si="659"/>
        <v>2.1015581293350964E-6</v>
      </c>
      <c r="BC432" s="13">
        <f t="shared" si="660"/>
        <v>3.4973415495481469E-7</v>
      </c>
      <c r="BD432" s="13">
        <f t="shared" si="661"/>
        <v>8.4641427931629292E-5</v>
      </c>
      <c r="BE432" s="13">
        <f t="shared" si="662"/>
        <v>7.3029804983165054E-5</v>
      </c>
      <c r="BF432" s="13">
        <f t="shared" si="663"/>
        <v>3.1505567345740169E-5</v>
      </c>
      <c r="BG432" s="13">
        <f t="shared" si="664"/>
        <v>9.0611476963027641E-6</v>
      </c>
      <c r="BH432" s="13">
        <f t="shared" si="665"/>
        <v>1.9545211646215788E-6</v>
      </c>
      <c r="BI432" s="13">
        <f t="shared" si="666"/>
        <v>3.372776262779549E-7</v>
      </c>
      <c r="BJ432" s="14">
        <f t="shared" si="667"/>
        <v>0.33802732619681292</v>
      </c>
      <c r="BK432" s="14">
        <f t="shared" si="668"/>
        <v>0.34116618243912172</v>
      </c>
      <c r="BL432" s="14">
        <f t="shared" si="669"/>
        <v>0.30320357810089227</v>
      </c>
      <c r="BM432" s="14">
        <f t="shared" si="670"/>
        <v>0.241370382562761</v>
      </c>
      <c r="BN432" s="14">
        <f t="shared" si="671"/>
        <v>0.75856968974616446</v>
      </c>
    </row>
    <row r="433" spans="1:66" x14ac:dyDescent="0.25">
      <c r="A433" t="s">
        <v>175</v>
      </c>
      <c r="B433" t="s">
        <v>176</v>
      </c>
      <c r="C433" t="s">
        <v>276</v>
      </c>
      <c r="D433" s="11">
        <v>44444</v>
      </c>
      <c r="E433" s="10">
        <f>VLOOKUP(A433,home!$A$2:$E$405,3,FALSE)</f>
        <v>1.179</v>
      </c>
      <c r="F433" s="10">
        <f>VLOOKUP(B433,home!$B$2:$E$405,3,FALSE)</f>
        <v>0.84819999999999995</v>
      </c>
      <c r="G433" s="10">
        <f>VLOOKUP(C433,away!$B$2:$E$405,4,FALSE)</f>
        <v>0.69850000000000001</v>
      </c>
      <c r="H433" s="10">
        <f>VLOOKUP(A433,away!$A$2:$E$405,3,FALSE)</f>
        <v>1.048</v>
      </c>
      <c r="I433" s="10">
        <f>VLOOKUP(C433,away!$B$2:$E$405,3,FALSE)</f>
        <v>1.9644999999999999</v>
      </c>
      <c r="J433" s="10">
        <f>VLOOKUP(B433,home!$B$2:$E$405,4,FALSE)</f>
        <v>0.78580000000000005</v>
      </c>
      <c r="K433" s="12">
        <f t="shared" si="616"/>
        <v>0.69851941829999997</v>
      </c>
      <c r="L433" s="12">
        <f t="shared" si="617"/>
        <v>1.6178018968000001</v>
      </c>
      <c r="M433" s="13">
        <f t="shared" si="618"/>
        <v>9.8635768930515844E-2</v>
      </c>
      <c r="N433" s="13">
        <f t="shared" si="619"/>
        <v>6.889899993691713E-2</v>
      </c>
      <c r="O433" s="13">
        <f t="shared" si="620"/>
        <v>0.15957313406811505</v>
      </c>
      <c r="P433" s="13">
        <f t="shared" si="621"/>
        <v>0.11146493278556763</v>
      </c>
      <c r="Q433" s="13">
        <f t="shared" si="622"/>
        <v>2.4063644678693541E-2</v>
      </c>
      <c r="R433" s="13">
        <f t="shared" si="623"/>
        <v>0.12907885948685863</v>
      </c>
      <c r="S433" s="13">
        <f t="shared" si="624"/>
        <v>3.1490683794545976E-2</v>
      </c>
      <c r="T433" s="13">
        <f t="shared" si="625"/>
        <v>3.893021000511164E-2</v>
      </c>
      <c r="U433" s="13">
        <f t="shared" si="626"/>
        <v>9.0164089843587911E-2</v>
      </c>
      <c r="V433" s="13">
        <f t="shared" si="627"/>
        <v>3.9540613698592388E-3</v>
      </c>
      <c r="W433" s="13">
        <f t="shared" si="628"/>
        <v>5.6029743610463015E-3</v>
      </c>
      <c r="X433" s="13">
        <f t="shared" si="629"/>
        <v>9.0645025490224754E-3</v>
      </c>
      <c r="Y433" s="13">
        <f t="shared" si="630"/>
        <v>7.3322847086784984E-3</v>
      </c>
      <c r="Z433" s="13">
        <f t="shared" si="631"/>
        <v>6.9608007904873551E-2</v>
      </c>
      <c r="AA433" s="13">
        <f t="shared" si="632"/>
        <v>4.8622545190734071E-2</v>
      </c>
      <c r="AB433" s="13">
        <f t="shared" si="633"/>
        <v>1.698189599144851E-2</v>
      </c>
      <c r="AC433" s="13">
        <f t="shared" si="634"/>
        <v>2.7927190460430795E-4</v>
      </c>
      <c r="AD433" s="13">
        <f t="shared" si="635"/>
        <v>9.7844659785696901E-4</v>
      </c>
      <c r="AE433" s="13">
        <f t="shared" si="636"/>
        <v>1.5829327619305113E-3</v>
      </c>
      <c r="AF433" s="13">
        <f t="shared" si="637"/>
        <v>1.2804358123790222E-3</v>
      </c>
      <c r="AG433" s="13">
        <f t="shared" si="638"/>
        <v>6.904971619991439E-4</v>
      </c>
      <c r="AH433" s="13">
        <f t="shared" si="639"/>
        <v>2.8152991805243454E-2</v>
      </c>
      <c r="AI433" s="13">
        <f t="shared" si="640"/>
        <v>1.9665411459203322E-2</v>
      </c>
      <c r="AJ433" s="13">
        <f t="shared" si="641"/>
        <v>6.8683358865564287E-3</v>
      </c>
      <c r="AK433" s="13">
        <f t="shared" si="642"/>
        <v>1.5992219960554706E-3</v>
      </c>
      <c r="AL433" s="13">
        <f t="shared" si="643"/>
        <v>1.2623827811408069E-5</v>
      </c>
      <c r="AM433" s="13">
        <f t="shared" si="644"/>
        <v>1.3669278967453285E-4</v>
      </c>
      <c r="AN433" s="13">
        <f t="shared" si="645"/>
        <v>2.2114185441434269E-4</v>
      </c>
      <c r="AO433" s="13">
        <f t="shared" si="646"/>
        <v>1.7888185576669656E-4</v>
      </c>
      <c r="AP433" s="13">
        <f t="shared" si="647"/>
        <v>9.646513518748861E-5</v>
      </c>
      <c r="AQ433" s="13">
        <f t="shared" si="648"/>
        <v>3.901536967034687E-5</v>
      </c>
      <c r="AR433" s="13">
        <f t="shared" si="649"/>
        <v>9.1091927086235421E-3</v>
      </c>
      <c r="AS433" s="13">
        <f t="shared" si="650"/>
        <v>6.3629479920103175E-3</v>
      </c>
      <c r="AT433" s="13">
        <f t="shared" si="651"/>
        <v>2.2223213650260994E-3</v>
      </c>
      <c r="AU433" s="13">
        <f t="shared" si="652"/>
        <v>5.1744487572456441E-4</v>
      </c>
      <c r="AV433" s="13">
        <f t="shared" si="653"/>
        <v>9.0361323398359603E-5</v>
      </c>
      <c r="AW433" s="13">
        <f t="shared" si="654"/>
        <v>3.9627108619254897E-7</v>
      </c>
      <c r="AX433" s="13">
        <f t="shared" si="655"/>
        <v>1.5913761321543146E-5</v>
      </c>
      <c r="AY433" s="13">
        <f t="shared" si="656"/>
        <v>2.5745313251214978E-5</v>
      </c>
      <c r="AZ433" s="13">
        <f t="shared" si="657"/>
        <v>2.0825408305762886E-5</v>
      </c>
      <c r="BA433" s="13">
        <f t="shared" si="658"/>
        <v>1.1230461686232562E-5</v>
      </c>
      <c r="BB433" s="13">
        <f t="shared" si="659"/>
        <v>4.5421655544816912E-6</v>
      </c>
      <c r="BC433" s="13">
        <f t="shared" si="660"/>
        <v>1.4696648099240204E-6</v>
      </c>
      <c r="BD433" s="13">
        <f t="shared" si="661"/>
        <v>2.4561448737213183E-3</v>
      </c>
      <c r="BE433" s="13">
        <f t="shared" si="662"/>
        <v>1.7156648884523421E-3</v>
      </c>
      <c r="BF433" s="13">
        <f t="shared" si="663"/>
        <v>5.9921261993973204E-4</v>
      </c>
      <c r="BG433" s="13">
        <f t="shared" si="664"/>
        <v>1.3952055023944021E-4</v>
      </c>
      <c r="BH433" s="13">
        <f t="shared" si="665"/>
        <v>2.436445339853742E-5</v>
      </c>
      <c r="BI433" s="13">
        <f t="shared" si="666"/>
        <v>3.4038087630287644E-6</v>
      </c>
      <c r="BJ433" s="14">
        <f t="shared" si="667"/>
        <v>0.15917685235327786</v>
      </c>
      <c r="BK433" s="14">
        <f t="shared" si="668"/>
        <v>0.24586308792615563</v>
      </c>
      <c r="BL433" s="14">
        <f t="shared" si="669"/>
        <v>0.52394706518710021</v>
      </c>
      <c r="BM433" s="14">
        <f t="shared" si="670"/>
        <v>0.40685432444257402</v>
      </c>
      <c r="BN433" s="14">
        <f t="shared" si="671"/>
        <v>0.5917153398866678</v>
      </c>
    </row>
    <row r="434" spans="1:66" x14ac:dyDescent="0.25">
      <c r="A434" t="s">
        <v>175</v>
      </c>
      <c r="B434" t="s">
        <v>283</v>
      </c>
      <c r="C434" t="s">
        <v>284</v>
      </c>
      <c r="D434" s="11">
        <v>44444</v>
      </c>
      <c r="E434" s="10">
        <f>VLOOKUP(A434,home!$A$2:$E$405,3,FALSE)</f>
        <v>1.179</v>
      </c>
      <c r="F434" s="10">
        <f>VLOOKUP(B434,home!$B$2:$E$405,3,FALSE)</f>
        <v>0.68910000000000005</v>
      </c>
      <c r="G434" s="10">
        <f>VLOOKUP(C434,away!$B$2:$E$405,4,FALSE)</f>
        <v>0.99790000000000001</v>
      </c>
      <c r="H434" s="10">
        <f>VLOOKUP(A434,away!$A$2:$E$405,3,FALSE)</f>
        <v>1.048</v>
      </c>
      <c r="I434" s="10">
        <f>VLOOKUP(C434,away!$B$2:$E$405,3,FALSE)</f>
        <v>1.4032</v>
      </c>
      <c r="J434" s="10">
        <f>VLOOKUP(B434,home!$B$2:$E$405,4,FALSE)</f>
        <v>1.2524</v>
      </c>
      <c r="K434" s="12">
        <f t="shared" si="616"/>
        <v>0.81074275731000012</v>
      </c>
      <c r="L434" s="12">
        <f t="shared" si="617"/>
        <v>1.84172132864</v>
      </c>
      <c r="M434" s="13">
        <f t="shared" si="618"/>
        <v>7.0477336710090224E-2</v>
      </c>
      <c r="N434" s="13">
        <f t="shared" si="619"/>
        <v>5.7138990292203845E-2</v>
      </c>
      <c r="O434" s="13">
        <f t="shared" si="620"/>
        <v>0.12979961420471606</v>
      </c>
      <c r="P434" s="13">
        <f t="shared" si="621"/>
        <v>0.10523409711810575</v>
      </c>
      <c r="Q434" s="13">
        <f t="shared" si="622"/>
        <v>2.3162511269705335E-2</v>
      </c>
      <c r="R434" s="13">
        <f t="shared" si="623"/>
        <v>0.11952735896503455</v>
      </c>
      <c r="S434" s="13">
        <f t="shared" si="624"/>
        <v>3.9282894733298775E-2</v>
      </c>
      <c r="T434" s="13">
        <f t="shared" si="625"/>
        <v>4.2658891030280692E-2</v>
      </c>
      <c r="U434" s="13">
        <f t="shared" si="626"/>
        <v>9.6905940581294286E-2</v>
      </c>
      <c r="V434" s="13">
        <f t="shared" si="627"/>
        <v>6.5173038476959173E-3</v>
      </c>
      <c r="W434" s="13">
        <f t="shared" si="628"/>
        <v>6.2596127510082845E-3</v>
      </c>
      <c r="X434" s="13">
        <f t="shared" si="629"/>
        <v>1.1528462312558866E-2</v>
      </c>
      <c r="Y434" s="13">
        <f t="shared" si="630"/>
        <v>1.0616107463731043E-2</v>
      </c>
      <c r="Z434" s="13">
        <f t="shared" si="631"/>
        <v>7.3378695453971202E-2</v>
      </c>
      <c r="AA434" s="13">
        <f t="shared" si="632"/>
        <v>5.9491245880163392E-2</v>
      </c>
      <c r="AB434" s="13">
        <f t="shared" si="633"/>
        <v>2.4116048360345421E-2</v>
      </c>
      <c r="AC434" s="13">
        <f t="shared" si="634"/>
        <v>6.0821199593376178E-4</v>
      </c>
      <c r="AD434" s="13">
        <f t="shared" si="635"/>
        <v>1.2687339253613227E-3</v>
      </c>
      <c r="AE434" s="13">
        <f t="shared" si="636"/>
        <v>2.3366543307070985E-3</v>
      </c>
      <c r="AF434" s="13">
        <f t="shared" si="637"/>
        <v>2.151733059261144E-3</v>
      </c>
      <c r="AG434" s="13">
        <f t="shared" si="638"/>
        <v>1.3209642229270152E-3</v>
      </c>
      <c r="AH434" s="13">
        <f t="shared" si="639"/>
        <v>3.3785777121339441E-2</v>
      </c>
      <c r="AI434" s="13">
        <f t="shared" si="640"/>
        <v>2.7391574101215857E-2</v>
      </c>
      <c r="AJ434" s="13">
        <f t="shared" si="641"/>
        <v>1.1103760156940465E-2</v>
      </c>
      <c r="AK434" s="13">
        <f t="shared" si="642"/>
        <v>3.0007643753822769E-3</v>
      </c>
      <c r="AL434" s="13">
        <f t="shared" si="643"/>
        <v>3.6326367162127407E-5</v>
      </c>
      <c r="AM434" s="13">
        <f t="shared" si="644"/>
        <v>2.057233681880358E-4</v>
      </c>
      <c r="AN434" s="13">
        <f t="shared" si="645"/>
        <v>3.7888511499156529E-4</v>
      </c>
      <c r="AO434" s="13">
        <f t="shared" si="646"/>
        <v>3.4890039869209249E-4</v>
      </c>
      <c r="AP434" s="13">
        <f t="shared" si="647"/>
        <v>2.1419243528074207E-4</v>
      </c>
      <c r="AQ434" s="13">
        <f t="shared" si="648"/>
        <v>9.8620694122471348E-5</v>
      </c>
      <c r="AR434" s="13">
        <f t="shared" si="649"/>
        <v>1.244479726580964E-2</v>
      </c>
      <c r="AS434" s="13">
        <f t="shared" si="650"/>
        <v>1.0089529249446458E-2</v>
      </c>
      <c r="AT434" s="13">
        <f t="shared" si="651"/>
        <v>4.0900063818280581E-3</v>
      </c>
      <c r="AU434" s="13">
        <f t="shared" si="652"/>
        <v>1.1053143504729257E-3</v>
      </c>
      <c r="AV434" s="13">
        <f t="shared" si="653"/>
        <v>2.2403140104918285E-4</v>
      </c>
      <c r="AW434" s="13">
        <f t="shared" si="654"/>
        <v>1.5066988703728512E-6</v>
      </c>
      <c r="AX434" s="13">
        <f t="shared" si="655"/>
        <v>2.7798121794644744E-5</v>
      </c>
      <c r="AY434" s="13">
        <f t="shared" si="656"/>
        <v>5.1196393805329664E-5</v>
      </c>
      <c r="AZ434" s="13">
        <f t="shared" si="657"/>
        <v>4.7144745210364216E-5</v>
      </c>
      <c r="BA434" s="13">
        <f t="shared" si="658"/>
        <v>2.894249426240875E-5</v>
      </c>
      <c r="BB434" s="13">
        <f t="shared" si="659"/>
        <v>1.3326002246779754E-5</v>
      </c>
      <c r="BC434" s="13">
        <f t="shared" si="660"/>
        <v>4.9085565126797673E-6</v>
      </c>
      <c r="BD434" s="13">
        <f t="shared" si="661"/>
        <v>3.8199747591737289E-3</v>
      </c>
      <c r="BE434" s="13">
        <f t="shared" si="662"/>
        <v>3.0970168691071128E-3</v>
      </c>
      <c r="BF434" s="13">
        <f t="shared" si="663"/>
        <v>1.255441997947742E-3</v>
      </c>
      <c r="BG434" s="13">
        <f t="shared" si="664"/>
        <v>3.3928016901964259E-4</v>
      </c>
      <c r="BH434" s="13">
        <f t="shared" si="665"/>
        <v>6.8767234932896963E-5</v>
      </c>
      <c r="BI434" s="13">
        <f t="shared" si="666"/>
        <v>1.1150507532416293E-5</v>
      </c>
      <c r="BJ434" s="14">
        <f t="shared" si="667"/>
        <v>0.1598622989828517</v>
      </c>
      <c r="BK434" s="14">
        <f t="shared" si="668"/>
        <v>0.22220736716609188</v>
      </c>
      <c r="BL434" s="14">
        <f t="shared" si="669"/>
        <v>0.54166739393275165</v>
      </c>
      <c r="BM434" s="14">
        <f t="shared" si="670"/>
        <v>0.49172615728087576</v>
      </c>
      <c r="BN434" s="14">
        <f t="shared" si="671"/>
        <v>0.50533990855985578</v>
      </c>
    </row>
    <row r="435" spans="1:66" x14ac:dyDescent="0.25">
      <c r="A435" t="s">
        <v>24</v>
      </c>
      <c r="B435" t="s">
        <v>293</v>
      </c>
      <c r="C435" t="s">
        <v>290</v>
      </c>
      <c r="D435" s="11">
        <v>44444</v>
      </c>
      <c r="E435" s="10">
        <f>VLOOKUP(A435,home!$A$2:$E$405,3,FALSE)</f>
        <v>1.6361000000000001</v>
      </c>
      <c r="F435" s="10">
        <f>VLOOKUP(B435,home!$B$2:$E$405,3,FALSE)</f>
        <v>0.88290000000000002</v>
      </c>
      <c r="G435" s="10">
        <f>VLOOKUP(C435,away!$B$2:$E$405,4,FALSE)</f>
        <v>0.95079999999999998</v>
      </c>
      <c r="H435" s="10">
        <f>VLOOKUP(A435,away!$A$2:$E$405,3,FALSE)</f>
        <v>1.4240999999999999</v>
      </c>
      <c r="I435" s="10">
        <f>VLOOKUP(C435,away!$B$2:$E$405,3,FALSE)</f>
        <v>1.1702999999999999</v>
      </c>
      <c r="J435" s="10">
        <f>VLOOKUP(B435,home!$B$2:$E$405,4,FALSE)</f>
        <v>1.0143</v>
      </c>
      <c r="K435" s="12">
        <f t="shared" si="616"/>
        <v>1.373442665652</v>
      </c>
      <c r="L435" s="12">
        <f t="shared" si="617"/>
        <v>1.6904569564889997</v>
      </c>
      <c r="M435" s="13">
        <f t="shared" si="618"/>
        <v>4.6705206974428572E-2</v>
      </c>
      <c r="N435" s="13">
        <f t="shared" si="619"/>
        <v>6.4146923966787561E-2</v>
      </c>
      <c r="O435" s="13">
        <f t="shared" si="620"/>
        <v>7.8953142034181342E-2</v>
      </c>
      <c r="P435" s="13">
        <f t="shared" si="621"/>
        <v>0.10843761385702699</v>
      </c>
      <c r="Q435" s="13">
        <f t="shared" si="622"/>
        <v>4.405106112316045E-2</v>
      </c>
      <c r="R435" s="13">
        <f t="shared" si="623"/>
        <v>6.6733444094172978E-2</v>
      </c>
      <c r="S435" s="13">
        <f t="shared" si="624"/>
        <v>6.2941141152868002E-2</v>
      </c>
      <c r="T435" s="13">
        <f t="shared" si="625"/>
        <v>7.4466422716368719E-2</v>
      </c>
      <c r="U435" s="13">
        <f t="shared" si="626"/>
        <v>9.165455934483964E-2</v>
      </c>
      <c r="V435" s="13">
        <f t="shared" si="627"/>
        <v>1.6237036039905381E-2</v>
      </c>
      <c r="W435" s="13">
        <f t="shared" si="628"/>
        <v>2.0167202271264228E-2</v>
      </c>
      <c r="X435" s="13">
        <f t="shared" si="629"/>
        <v>3.4091787372379376E-2</v>
      </c>
      <c r="Y435" s="13">
        <f t="shared" si="630"/>
        <v>2.8815349561391285E-2</v>
      </c>
      <c r="Z435" s="13">
        <f t="shared" si="631"/>
        <v>3.7603338266488158E-2</v>
      </c>
      <c r="AA435" s="13">
        <f t="shared" si="632"/>
        <v>5.1646029146139347E-2</v>
      </c>
      <c r="AB435" s="13">
        <f t="shared" si="633"/>
        <v>3.5466429970407262E-2</v>
      </c>
      <c r="AC435" s="13">
        <f t="shared" si="634"/>
        <v>2.3561417965157075E-3</v>
      </c>
      <c r="AD435" s="13">
        <f t="shared" si="635"/>
        <v>6.9246240115470497E-3</v>
      </c>
      <c r="AE435" s="13">
        <f t="shared" si="636"/>
        <v>1.1705778831390474E-2</v>
      </c>
      <c r="AF435" s="13">
        <f t="shared" si="637"/>
        <v>9.8940576283228533E-3</v>
      </c>
      <c r="AG435" s="13">
        <f t="shared" si="638"/>
        <v>5.5751595152338075E-3</v>
      </c>
      <c r="AH435" s="13">
        <f t="shared" si="639"/>
        <v>1.5891706189948476E-2</v>
      </c>
      <c r="AI435" s="13">
        <f t="shared" si="640"/>
        <v>2.1826347311281222E-2</v>
      </c>
      <c r="AJ435" s="13">
        <f t="shared" si="641"/>
        <v>1.4988618316326226E-2</v>
      </c>
      <c r="AK435" s="13">
        <f t="shared" si="642"/>
        <v>6.862002631605163E-3</v>
      </c>
      <c r="AL435" s="13">
        <f t="shared" si="643"/>
        <v>2.1881448418619091E-4</v>
      </c>
      <c r="AM435" s="13">
        <f t="shared" si="644"/>
        <v>1.9021148122114048E-3</v>
      </c>
      <c r="AN435" s="13">
        <f t="shared" si="645"/>
        <v>3.215443216343537E-3</v>
      </c>
      <c r="AO435" s="13">
        <f t="shared" si="646"/>
        <v>2.7177841766316485E-3</v>
      </c>
      <c r="AP435" s="13">
        <f t="shared" si="647"/>
        <v>1.5314323892075665E-3</v>
      </c>
      <c r="AQ435" s="13">
        <f t="shared" si="648"/>
        <v>6.4720513393212503E-4</v>
      </c>
      <c r="AR435" s="13">
        <f t="shared" si="649"/>
        <v>5.3728490558555345E-3</v>
      </c>
      <c r="AS435" s="13">
        <f t="shared" si="650"/>
        <v>7.3793001294200572E-3</v>
      </c>
      <c r="AT435" s="13">
        <f t="shared" si="651"/>
        <v>5.0675228201984175E-3</v>
      </c>
      <c r="AU435" s="13">
        <f t="shared" si="652"/>
        <v>2.3199840168085521E-3</v>
      </c>
      <c r="AV435" s="13">
        <f t="shared" si="653"/>
        <v>7.9659125807889271E-4</v>
      </c>
      <c r="AW435" s="13">
        <f t="shared" si="654"/>
        <v>1.4111988600410845E-5</v>
      </c>
      <c r="AX435" s="13">
        <f t="shared" si="655"/>
        <v>4.3540760634329747E-4</v>
      </c>
      <c r="AY435" s="13">
        <f t="shared" si="656"/>
        <v>7.3603781705125124E-4</v>
      </c>
      <c r="AZ435" s="13">
        <f t="shared" si="657"/>
        <v>6.2212012403663284E-4</v>
      </c>
      <c r="BA435" s="13">
        <f t="shared" si="658"/>
        <v>3.5055576381650848E-4</v>
      </c>
      <c r="BB435" s="13">
        <f t="shared" si="659"/>
        <v>1.4814985739523289E-4</v>
      </c>
      <c r="BC435" s="13">
        <f t="shared" si="660"/>
        <v>5.0088191407324898E-5</v>
      </c>
      <c r="BD435" s="13">
        <f t="shared" si="661"/>
        <v>1.51376167710606E-3</v>
      </c>
      <c r="BE435" s="13">
        <f t="shared" si="662"/>
        <v>2.0790648729663891E-3</v>
      </c>
      <c r="BF435" s="13">
        <f t="shared" si="663"/>
        <v>1.4277382005951974E-3</v>
      </c>
      <c r="BG435" s="13">
        <f t="shared" si="664"/>
        <v>6.5363885335955273E-4</v>
      </c>
      <c r="BH435" s="13">
        <f t="shared" si="665"/>
        <v>2.2443387228296511E-4</v>
      </c>
      <c r="BI435" s="13">
        <f t="shared" si="666"/>
        <v>6.1649411162183218E-5</v>
      </c>
      <c r="BJ435" s="14">
        <f t="shared" si="667"/>
        <v>0.31219470608622224</v>
      </c>
      <c r="BK435" s="14">
        <f t="shared" si="668"/>
        <v>0.23763199212198213</v>
      </c>
      <c r="BL435" s="14">
        <f t="shared" si="669"/>
        <v>0.41091881320673557</v>
      </c>
      <c r="BM435" s="14">
        <f t="shared" si="670"/>
        <v>0.588599531803219</v>
      </c>
      <c r="BN435" s="14">
        <f t="shared" si="671"/>
        <v>0.40902739204975785</v>
      </c>
    </row>
    <row r="436" spans="1:66" x14ac:dyDescent="0.25">
      <c r="A436" t="s">
        <v>24</v>
      </c>
      <c r="B436" t="s">
        <v>289</v>
      </c>
      <c r="C436" t="s">
        <v>326</v>
      </c>
      <c r="D436" s="11">
        <v>44444</v>
      </c>
      <c r="E436" s="10">
        <f>VLOOKUP(A436,home!$A$2:$E$405,3,FALSE)</f>
        <v>1.6361000000000001</v>
      </c>
      <c r="F436" s="10">
        <f>VLOOKUP(B436,home!$B$2:$E$405,3,FALSE)</f>
        <v>0.61119999999999997</v>
      </c>
      <c r="G436" s="10">
        <f>VLOOKUP(C436,away!$B$2:$E$405,4,FALSE)</f>
        <v>0.91679999999999995</v>
      </c>
      <c r="H436" s="10">
        <f>VLOOKUP(A436,away!$A$2:$E$405,3,FALSE)</f>
        <v>1.4240999999999999</v>
      </c>
      <c r="I436" s="10">
        <f>VLOOKUP(C436,away!$B$2:$E$405,3,FALSE)</f>
        <v>0.81920000000000004</v>
      </c>
      <c r="J436" s="10">
        <f>VLOOKUP(B436,home!$B$2:$E$405,4,FALSE)</f>
        <v>1.4823999999999999</v>
      </c>
      <c r="K436" s="12">
        <f t="shared" si="616"/>
        <v>0.91678562457599999</v>
      </c>
      <c r="L436" s="12">
        <f t="shared" si="617"/>
        <v>1.7294015201279997</v>
      </c>
      <c r="M436" s="13">
        <f t="shared" si="618"/>
        <v>7.0921110124563869E-2</v>
      </c>
      <c r="N436" s="13">
        <f t="shared" si="619"/>
        <v>6.5019454241171573E-2</v>
      </c>
      <c r="O436" s="13">
        <f t="shared" si="620"/>
        <v>0.12265107565858602</v>
      </c>
      <c r="P436" s="13">
        <f t="shared" si="621"/>
        <v>0.11244474300257501</v>
      </c>
      <c r="Q436" s="13">
        <f t="shared" si="622"/>
        <v>2.9804450483041565E-2</v>
      </c>
      <c r="R436" s="13">
        <f t="shared" si="623"/>
        <v>0.1060564783446465</v>
      </c>
      <c r="S436" s="13">
        <f t="shared" si="624"/>
        <v>4.4570016623780601E-2</v>
      </c>
      <c r="T436" s="13">
        <f t="shared" si="625"/>
        <v>5.1543861971951765E-2</v>
      </c>
      <c r="U436" s="13">
        <f t="shared" si="626"/>
        <v>9.723105473952777E-2</v>
      </c>
      <c r="V436" s="13">
        <f t="shared" si="627"/>
        <v>7.8517039818831545E-3</v>
      </c>
      <c r="W436" s="13">
        <f t="shared" si="628"/>
        <v>9.108097250413243E-3</v>
      </c>
      <c r="X436" s="13">
        <f t="shared" si="629"/>
        <v>1.5751557230338314E-2</v>
      </c>
      <c r="Y436" s="13">
        <f t="shared" si="630"/>
        <v>1.3620383509265137E-2</v>
      </c>
      <c r="Z436" s="13">
        <f t="shared" si="631"/>
        <v>6.1138078289551312E-2</v>
      </c>
      <c r="AA436" s="13">
        <f t="shared" si="632"/>
        <v>5.6050511290062693E-2</v>
      </c>
      <c r="AB436" s="13">
        <f t="shared" si="633"/>
        <v>2.5693151500432131E-2</v>
      </c>
      <c r="AC436" s="13">
        <f t="shared" si="634"/>
        <v>7.7805010632983238E-4</v>
      </c>
      <c r="AD436" s="13">
        <f t="shared" si="635"/>
        <v>2.0875431566047629E-3</v>
      </c>
      <c r="AE436" s="13">
        <f t="shared" si="636"/>
        <v>3.6102003083650796E-3</v>
      </c>
      <c r="AF436" s="13">
        <f t="shared" si="637"/>
        <v>3.1217429506265717E-3</v>
      </c>
      <c r="AG436" s="13">
        <f t="shared" si="638"/>
        <v>1.7995823347541533E-3</v>
      </c>
      <c r="AH436" s="13">
        <f t="shared" si="639"/>
        <v>2.6433071382913689E-2</v>
      </c>
      <c r="AI436" s="13">
        <f t="shared" si="640"/>
        <v>2.4233459857246519E-2</v>
      </c>
      <c r="AJ436" s="13">
        <f t="shared" si="641"/>
        <v>1.1108443815431586E-2</v>
      </c>
      <c r="AK436" s="13">
        <f t="shared" si="642"/>
        <v>3.3946872004659511E-3</v>
      </c>
      <c r="AL436" s="13">
        <f t="shared" si="643"/>
        <v>4.9343640614605903E-5</v>
      </c>
      <c r="AM436" s="13">
        <f t="shared" si="644"/>
        <v>3.8276591133145054E-4</v>
      </c>
      <c r="AN436" s="13">
        <f t="shared" si="645"/>
        <v>6.619559489097896E-4</v>
      </c>
      <c r="AO436" s="13">
        <f t="shared" si="646"/>
        <v>5.7239381215118152E-4</v>
      </c>
      <c r="AP436" s="13">
        <f t="shared" si="647"/>
        <v>3.2996624294870462E-4</v>
      </c>
      <c r="AQ436" s="13">
        <f t="shared" si="648"/>
        <v>1.4266103053660374E-4</v>
      </c>
      <c r="AR436" s="13">
        <f t="shared" si="649"/>
        <v>9.1426787662525731E-3</v>
      </c>
      <c r="AS436" s="13">
        <f t="shared" si="650"/>
        <v>8.3818764630165989E-3</v>
      </c>
      <c r="AT436" s="13">
        <f t="shared" si="651"/>
        <v>3.8421919241327729E-3</v>
      </c>
      <c r="AU436" s="13">
        <f t="shared" si="652"/>
        <v>1.1741554409689758E-3</v>
      </c>
      <c r="AV436" s="13">
        <f t="shared" si="653"/>
        <v>2.6911220732451276E-4</v>
      </c>
      <c r="AW436" s="13">
        <f t="shared" si="654"/>
        <v>2.1731630860980851E-6</v>
      </c>
      <c r="AX436" s="13">
        <f t="shared" si="655"/>
        <v>5.8485714181067583E-5</v>
      </c>
      <c r="AY436" s="13">
        <f t="shared" si="656"/>
        <v>1.0114528301050997E-4</v>
      </c>
      <c r="AZ436" s="13">
        <f t="shared" si="657"/>
        <v>8.7460403096076367E-5</v>
      </c>
      <c r="BA436" s="13">
        <f t="shared" si="658"/>
        <v>5.0418051355120688E-5</v>
      </c>
      <c r="BB436" s="13">
        <f t="shared" si="659"/>
        <v>2.1798263663859331E-5</v>
      </c>
      <c r="BC436" s="13">
        <f t="shared" si="660"/>
        <v>7.539590063285854E-6</v>
      </c>
      <c r="BD436" s="13">
        <f t="shared" si="661"/>
        <v>2.6352270927331961E-3</v>
      </c>
      <c r="BE436" s="13">
        <f t="shared" si="662"/>
        <v>2.4159383161110001E-3</v>
      </c>
      <c r="BF436" s="13">
        <f t="shared" si="663"/>
        <v>1.1074487590364563E-3</v>
      </c>
      <c r="BG436" s="13">
        <f t="shared" si="664"/>
        <v>3.3843103407971793E-4</v>
      </c>
      <c r="BH436" s="13">
        <f t="shared" si="665"/>
        <v>7.7567176738668932E-5</v>
      </c>
      <c r="BI436" s="13">
        <f t="shared" si="666"/>
        <v>1.4222494514591518E-5</v>
      </c>
      <c r="BJ436" s="14">
        <f t="shared" si="667"/>
        <v>0.19788346368777981</v>
      </c>
      <c r="BK436" s="14">
        <f t="shared" si="668"/>
        <v>0.23671611276275756</v>
      </c>
      <c r="BL436" s="14">
        <f t="shared" si="669"/>
        <v>0.5022507834642217</v>
      </c>
      <c r="BM436" s="14">
        <f t="shared" si="670"/>
        <v>0.49099215422980153</v>
      </c>
      <c r="BN436" s="14">
        <f t="shared" si="671"/>
        <v>0.50689731185458453</v>
      </c>
    </row>
    <row r="437" spans="1:66" x14ac:dyDescent="0.25">
      <c r="A437" t="s">
        <v>24</v>
      </c>
      <c r="B437" t="s">
        <v>291</v>
      </c>
      <c r="C437" t="s">
        <v>292</v>
      </c>
      <c r="D437" s="11">
        <v>44444</v>
      </c>
      <c r="E437" s="10">
        <f>VLOOKUP(A437,home!$A$2:$E$405,3,FALSE)</f>
        <v>1.6361000000000001</v>
      </c>
      <c r="F437" s="10">
        <f>VLOOKUP(B437,home!$B$2:$E$405,3,FALSE)</f>
        <v>0.50929999999999997</v>
      </c>
      <c r="G437" s="10">
        <f>VLOOKUP(C437,away!$B$2:$E$405,4,FALSE)</f>
        <v>0.67910000000000004</v>
      </c>
      <c r="H437" s="10">
        <f>VLOOKUP(A437,away!$A$2:$E$405,3,FALSE)</f>
        <v>1.4240999999999999</v>
      </c>
      <c r="I437" s="10">
        <f>VLOOKUP(C437,away!$B$2:$E$405,3,FALSE)</f>
        <v>1.4434</v>
      </c>
      <c r="J437" s="10">
        <f>VLOOKUP(B437,home!$B$2:$E$405,4,FALSE)</f>
        <v>1.4044000000000001</v>
      </c>
      <c r="K437" s="12">
        <f t="shared" si="616"/>
        <v>0.56587075724300007</v>
      </c>
      <c r="L437" s="12">
        <f t="shared" si="617"/>
        <v>2.8868087181360003</v>
      </c>
      <c r="M437" s="13">
        <f t="shared" si="618"/>
        <v>3.1660688585585614E-2</v>
      </c>
      <c r="N437" s="13">
        <f t="shared" si="619"/>
        <v>1.7915857824760139E-2</v>
      </c>
      <c r="O437" s="13">
        <f t="shared" si="620"/>
        <v>9.1398351831057503E-2</v>
      </c>
      <c r="P437" s="13">
        <f t="shared" si="621"/>
        <v>5.1719654561402643E-2</v>
      </c>
      <c r="Q437" s="13">
        <f t="shared" si="622"/>
        <v>5.0690300169774737E-3</v>
      </c>
      <c r="R437" s="13">
        <f t="shared" si="623"/>
        <v>0.13192477944457917</v>
      </c>
      <c r="S437" s="13">
        <f t="shared" si="624"/>
        <v>2.1121797941317116E-2</v>
      </c>
      <c r="T437" s="13">
        <f t="shared" si="625"/>
        <v>1.4633320045503648E-2</v>
      </c>
      <c r="U437" s="13">
        <f t="shared" si="626"/>
        <v>7.4652374843419772E-2</v>
      </c>
      <c r="V437" s="13">
        <f t="shared" si="627"/>
        <v>3.8337486294106162E-3</v>
      </c>
      <c r="W437" s="13">
        <f t="shared" si="628"/>
        <v>9.5613861806484674E-4</v>
      </c>
      <c r="X437" s="13">
        <f t="shared" si="629"/>
        <v>2.7601892983761069E-3</v>
      </c>
      <c r="Y437" s="13">
        <f t="shared" si="630"/>
        <v>3.9840692651289186E-3</v>
      </c>
      <c r="Z437" s="13">
        <f t="shared" si="631"/>
        <v>0.12694720114626004</v>
      </c>
      <c r="AA437" s="13">
        <f t="shared" si="632"/>
        <v>7.1835708842513599E-2</v>
      </c>
      <c r="AB437" s="13">
        <f t="shared" si="633"/>
        <v>2.0324863479900424E-2</v>
      </c>
      <c r="AC437" s="13">
        <f t="shared" si="634"/>
        <v>3.9141630292636846E-4</v>
      </c>
      <c r="AD437" s="13">
        <f t="shared" si="635"/>
        <v>1.3526272095840759E-4</v>
      </c>
      <c r="AE437" s="13">
        <f t="shared" si="636"/>
        <v>3.9047760210152805E-4</v>
      </c>
      <c r="AF437" s="13">
        <f t="shared" si="637"/>
        <v>5.6361707299176582E-4</v>
      </c>
      <c r="AG437" s="13">
        <f t="shared" si="638"/>
        <v>5.4235156000097457E-4</v>
      </c>
      <c r="AH437" s="13">
        <f t="shared" si="639"/>
        <v>9.1618071752996993E-2</v>
      </c>
      <c r="AI437" s="13">
        <f t="shared" si="640"/>
        <v>5.1843987640011913E-2</v>
      </c>
      <c r="AJ437" s="13">
        <f t="shared" si="641"/>
        <v>1.4668498272175139E-2</v>
      </c>
      <c r="AK437" s="13">
        <f t="shared" si="642"/>
        <v>2.7668247416311278E-3</v>
      </c>
      <c r="AL437" s="13">
        <f t="shared" si="643"/>
        <v>2.5576090579747808E-5</v>
      </c>
      <c r="AM437" s="13">
        <f t="shared" si="644"/>
        <v>1.530824366709655E-5</v>
      </c>
      <c r="AN437" s="13">
        <f t="shared" si="645"/>
        <v>4.4191971277524532E-5</v>
      </c>
      <c r="AO437" s="13">
        <f t="shared" si="646"/>
        <v>6.3786883977786792E-5</v>
      </c>
      <c r="AP437" s="13">
        <f t="shared" si="647"/>
        <v>6.1380177589934808E-5</v>
      </c>
      <c r="AQ437" s="13">
        <f t="shared" si="648"/>
        <v>4.4298207946839952E-5</v>
      </c>
      <c r="AR437" s="13">
        <f t="shared" si="649"/>
        <v>5.2896769655072277E-2</v>
      </c>
      <c r="AS437" s="13">
        <f t="shared" si="650"/>
        <v>2.9932735100424292E-2</v>
      </c>
      <c r="AT437" s="13">
        <f t="shared" si="651"/>
        <v>8.4690297388156106E-3</v>
      </c>
      <c r="AU437" s="13">
        <f t="shared" si="652"/>
        <v>1.5974587571390255E-3</v>
      </c>
      <c r="AV437" s="13">
        <f t="shared" si="653"/>
        <v>2.2598879914168045E-4</v>
      </c>
      <c r="AW437" s="13">
        <f t="shared" si="654"/>
        <v>1.1605581882542565E-6</v>
      </c>
      <c r="AX437" s="13">
        <f t="shared" si="655"/>
        <v>1.4437479059933802E-6</v>
      </c>
      <c r="AY437" s="13">
        <f t="shared" si="656"/>
        <v>4.1678240418122838E-6</v>
      </c>
      <c r="AZ437" s="13">
        <f t="shared" si="657"/>
        <v>6.0158553897802632E-6</v>
      </c>
      <c r="BA437" s="13">
        <f t="shared" si="658"/>
        <v>5.7888745954210355E-6</v>
      </c>
      <c r="BB437" s="13">
        <f t="shared" si="659"/>
        <v>4.1778434125643649E-6</v>
      </c>
      <c r="BC437" s="13">
        <f t="shared" si="660"/>
        <v>2.4121269572795738E-6</v>
      </c>
      <c r="BD437" s="13">
        <f t="shared" si="661"/>
        <v>2.5450475966915753E-2</v>
      </c>
      <c r="BE437" s="13">
        <f t="shared" si="662"/>
        <v>1.4401680107593389E-2</v>
      </c>
      <c r="BF437" s="13">
        <f t="shared" si="663"/>
        <v>4.0747448140276612E-3</v>
      </c>
      <c r="BG437" s="13">
        <f t="shared" si="664"/>
        <v>7.6859297782860662E-4</v>
      </c>
      <c r="BH437" s="13">
        <f t="shared" si="665"/>
        <v>1.0873107259388145E-4</v>
      </c>
      <c r="BI437" s="13">
        <f t="shared" si="666"/>
        <v>1.230554687690867E-5</v>
      </c>
      <c r="BJ437" s="14">
        <f t="shared" si="667"/>
        <v>4.7203285781625838E-2</v>
      </c>
      <c r="BK437" s="14">
        <f t="shared" si="668"/>
        <v>0.10875704993526392</v>
      </c>
      <c r="BL437" s="14">
        <f t="shared" si="669"/>
        <v>0.68897197338471472</v>
      </c>
      <c r="BM437" s="14">
        <f t="shared" si="670"/>
        <v>0.6421881407176484</v>
      </c>
      <c r="BN437" s="14">
        <f t="shared" si="671"/>
        <v>0.32968836226436254</v>
      </c>
    </row>
    <row r="438" spans="1:66" x14ac:dyDescent="0.25">
      <c r="A438" t="s">
        <v>24</v>
      </c>
      <c r="B438" t="s">
        <v>181</v>
      </c>
      <c r="C438" t="s">
        <v>182</v>
      </c>
      <c r="D438" s="11">
        <v>44444</v>
      </c>
      <c r="E438" s="10">
        <f>VLOOKUP(A438,home!$A$2:$E$405,3,FALSE)</f>
        <v>1.6361000000000001</v>
      </c>
      <c r="F438" s="10">
        <f>VLOOKUP(B438,home!$B$2:$E$405,3,FALSE)</f>
        <v>0.61119999999999997</v>
      </c>
      <c r="G438" s="10">
        <f>VLOOKUP(C438,away!$B$2:$E$405,4,FALSE)</f>
        <v>1.0427</v>
      </c>
      <c r="H438" s="10">
        <f>VLOOKUP(A438,away!$A$2:$E$405,3,FALSE)</f>
        <v>1.4240999999999999</v>
      </c>
      <c r="I438" s="10">
        <f>VLOOKUP(C438,away!$B$2:$E$405,3,FALSE)</f>
        <v>0.99129999999999996</v>
      </c>
      <c r="J438" s="10">
        <f>VLOOKUP(B438,home!$B$2:$E$405,4,FALSE)</f>
        <v>0.81920000000000004</v>
      </c>
      <c r="K438" s="12">
        <f t="shared" si="616"/>
        <v>1.042683650464</v>
      </c>
      <c r="L438" s="12">
        <f t="shared" si="617"/>
        <v>1.156473102336</v>
      </c>
      <c r="M438" s="13">
        <f t="shared" si="618"/>
        <v>0.11089663222061988</v>
      </c>
      <c r="N438" s="13">
        <f t="shared" si="619"/>
        <v>0.11563010530795957</v>
      </c>
      <c r="O438" s="13">
        <f t="shared" si="620"/>
        <v>0.12824897230279469</v>
      </c>
      <c r="P438" s="13">
        <f t="shared" si="621"/>
        <v>0.13372310660893438</v>
      </c>
      <c r="Q438" s="13">
        <f t="shared" si="622"/>
        <v>6.0282810153020019E-2</v>
      </c>
      <c r="R438" s="13">
        <f t="shared" si="623"/>
        <v>7.4158243435208368E-2</v>
      </c>
      <c r="S438" s="13">
        <f t="shared" si="624"/>
        <v>4.0312020489427274E-2</v>
      </c>
      <c r="T438" s="13">
        <f t="shared" si="625"/>
        <v>6.9715448475195174E-2</v>
      </c>
      <c r="U438" s="13">
        <f t="shared" si="626"/>
        <v>7.7323587977021019E-2</v>
      </c>
      <c r="V438" s="13">
        <f t="shared" si="627"/>
        <v>5.4010743614577852E-3</v>
      </c>
      <c r="W438" s="13">
        <f t="shared" si="628"/>
        <v>2.0951966850193068E-2</v>
      </c>
      <c r="X438" s="13">
        <f t="shared" si="629"/>
        <v>2.4230386103283805E-2</v>
      </c>
      <c r="Y438" s="13">
        <f t="shared" si="630"/>
        <v>1.4010894893831866E-2</v>
      </c>
      <c r="Z438" s="13">
        <f t="shared" si="631"/>
        <v>2.8587337949767904E-2</v>
      </c>
      <c r="AA438" s="13">
        <f t="shared" si="632"/>
        <v>2.9807549890512038E-2</v>
      </c>
      <c r="AB438" s="13">
        <f t="shared" si="633"/>
        <v>1.5539922465613448E-2</v>
      </c>
      <c r="AC438" s="13">
        <f t="shared" si="634"/>
        <v>4.0705048260795382E-4</v>
      </c>
      <c r="AD438" s="13">
        <f t="shared" si="635"/>
        <v>5.4615683199400042E-3</v>
      </c>
      <c r="AE438" s="13">
        <f t="shared" si="636"/>
        <v>6.3161568585810325E-3</v>
      </c>
      <c r="AF438" s="13">
        <f t="shared" si="637"/>
        <v>3.6522327585420062E-3</v>
      </c>
      <c r="AG438" s="13">
        <f t="shared" si="638"/>
        <v>1.40790298290808E-3</v>
      </c>
      <c r="AH438" s="13">
        <f t="shared" si="639"/>
        <v>8.2651218515739366E-3</v>
      </c>
      <c r="AI438" s="13">
        <f t="shared" si="640"/>
        <v>8.6179074237288864E-3</v>
      </c>
      <c r="AJ438" s="13">
        <f t="shared" si="641"/>
        <v>4.4928755859672204E-3</v>
      </c>
      <c r="AK438" s="13">
        <f t="shared" si="642"/>
        <v>1.5615493056856283E-3</v>
      </c>
      <c r="AL438" s="13">
        <f t="shared" si="643"/>
        <v>1.9633438452022041E-5</v>
      </c>
      <c r="AM438" s="13">
        <f t="shared" si="644"/>
        <v>1.1389375986187163E-3</v>
      </c>
      <c r="AN438" s="13">
        <f t="shared" si="645"/>
        <v>1.3171506980417008E-3</v>
      </c>
      <c r="AO438" s="13">
        <f t="shared" si="646"/>
        <v>7.6162467700415697E-4</v>
      </c>
      <c r="AP438" s="13">
        <f t="shared" si="647"/>
        <v>2.9359948434355042E-4</v>
      </c>
      <c r="AQ438" s="13">
        <f t="shared" si="648"/>
        <v>8.488497662575887E-5</v>
      </c>
      <c r="AR438" s="13">
        <f t="shared" si="649"/>
        <v>1.9116782217749547E-3</v>
      </c>
      <c r="AS438" s="13">
        <f t="shared" si="650"/>
        <v>1.9932756267928378E-3</v>
      </c>
      <c r="AT438" s="13">
        <f t="shared" si="651"/>
        <v>1.039177953462637E-3</v>
      </c>
      <c r="AU438" s="13">
        <f t="shared" si="652"/>
        <v>3.6117795399937707E-4</v>
      </c>
      <c r="AV438" s="13">
        <f t="shared" si="653"/>
        <v>9.4148586885797265E-5</v>
      </c>
      <c r="AW438" s="13">
        <f t="shared" si="654"/>
        <v>6.576305265962006E-7</v>
      </c>
      <c r="AX438" s="13">
        <f t="shared" si="655"/>
        <v>1.9792526882974408E-4</v>
      </c>
      <c r="AY438" s="13">
        <f t="shared" si="656"/>
        <v>2.2889524967422092E-4</v>
      </c>
      <c r="AZ438" s="13">
        <f t="shared" si="657"/>
        <v>1.3235559975035982E-4</v>
      </c>
      <c r="BA438" s="13">
        <f t="shared" si="658"/>
        <v>5.1021897018280162E-5</v>
      </c>
      <c r="BB438" s="13">
        <f t="shared" si="659"/>
        <v>1.4751362882949589E-5</v>
      </c>
      <c r="BC438" s="13">
        <f t="shared" si="660"/>
        <v>3.411910879385766E-6</v>
      </c>
      <c r="BD438" s="13">
        <f t="shared" si="661"/>
        <v>3.6846740730070801E-4</v>
      </c>
      <c r="BE438" s="13">
        <f t="shared" si="662"/>
        <v>3.8419494132130771E-4</v>
      </c>
      <c r="BF438" s="13">
        <f t="shared" si="663"/>
        <v>2.0029689195335174E-4</v>
      </c>
      <c r="BG438" s="13">
        <f t="shared" si="664"/>
        <v>6.9615431492838059E-5</v>
      </c>
      <c r="BH438" s="13">
        <f t="shared" si="665"/>
        <v>1.8146718059394722E-5</v>
      </c>
      <c r="BI438" s="13">
        <f t="shared" si="666"/>
        <v>3.7842572460221377E-6</v>
      </c>
      <c r="BJ438" s="14">
        <f t="shared" si="667"/>
        <v>0.32588403142712341</v>
      </c>
      <c r="BK438" s="14">
        <f t="shared" si="668"/>
        <v>0.29098841285117349</v>
      </c>
      <c r="BL438" s="14">
        <f t="shared" si="669"/>
        <v>0.35445969422839446</v>
      </c>
      <c r="BM438" s="14">
        <f t="shared" si="670"/>
        <v>0.3767513688087748</v>
      </c>
      <c r="BN438" s="14">
        <f t="shared" si="671"/>
        <v>0.6229398700285369</v>
      </c>
    </row>
    <row r="439" spans="1:66" x14ac:dyDescent="0.25">
      <c r="A439" t="s">
        <v>24</v>
      </c>
      <c r="B439" t="s">
        <v>26</v>
      </c>
      <c r="C439" t="s">
        <v>288</v>
      </c>
      <c r="D439" s="11">
        <v>44444</v>
      </c>
      <c r="E439" s="10">
        <f>VLOOKUP(A439,home!$A$2:$E$405,3,FALSE)</f>
        <v>1.6361000000000001</v>
      </c>
      <c r="F439" s="10">
        <f>VLOOKUP(B439,home!$B$2:$E$405,3,FALSE)</f>
        <v>1.3582000000000001</v>
      </c>
      <c r="G439" s="10">
        <f>VLOOKUP(C439,away!$B$2:$E$405,4,FALSE)</f>
        <v>1.9015</v>
      </c>
      <c r="H439" s="10">
        <f>VLOOKUP(A439,away!$A$2:$E$405,3,FALSE)</f>
        <v>1.4240999999999999</v>
      </c>
      <c r="I439" s="10">
        <f>VLOOKUP(C439,away!$B$2:$E$405,3,FALSE)</f>
        <v>0.81920000000000004</v>
      </c>
      <c r="J439" s="10">
        <f>VLOOKUP(B439,home!$B$2:$E$405,4,FALSE)</f>
        <v>0.70220000000000005</v>
      </c>
      <c r="K439" s="12">
        <f t="shared" si="616"/>
        <v>4.22542016453</v>
      </c>
      <c r="L439" s="12">
        <f t="shared" si="617"/>
        <v>0.81920247398399992</v>
      </c>
      <c r="M439" s="13">
        <f t="shared" si="618"/>
        <v>6.4438915816006324E-3</v>
      </c>
      <c r="N439" s="13">
        <f t="shared" si="619"/>
        <v>2.7228149426940431E-2</v>
      </c>
      <c r="O439" s="13">
        <f t="shared" si="620"/>
        <v>5.278851925731908E-3</v>
      </c>
      <c r="P439" s="13">
        <f t="shared" si="621"/>
        <v>2.2305367372555628E-2</v>
      </c>
      <c r="Q439" s="13">
        <f t="shared" si="622"/>
        <v>5.752518581571503E-2</v>
      </c>
      <c r="R439" s="13">
        <f t="shared" si="623"/>
        <v>2.1622242786773905E-3</v>
      </c>
      <c r="S439" s="13">
        <f t="shared" si="624"/>
        <v>1.9302365943169902E-2</v>
      </c>
      <c r="T439" s="13">
        <f t="shared" si="625"/>
        <v>4.7124774536623053E-2</v>
      </c>
      <c r="U439" s="13">
        <f t="shared" si="626"/>
        <v>9.1363060673597812E-3</v>
      </c>
      <c r="V439" s="13">
        <f t="shared" si="627"/>
        <v>7.4238500493028206E-3</v>
      </c>
      <c r="W439" s="13">
        <f t="shared" si="628"/>
        <v>8.1022693371352497E-2</v>
      </c>
      <c r="X439" s="13">
        <f t="shared" si="629"/>
        <v>6.6373990858658999E-2</v>
      </c>
      <c r="Y439" s="13">
        <f t="shared" si="630"/>
        <v>2.7186868759802418E-2</v>
      </c>
      <c r="Z439" s="13">
        <f t="shared" si="631"/>
        <v>5.9043315946692937E-4</v>
      </c>
      <c r="AA439" s="13">
        <f t="shared" si="632"/>
        <v>2.4948281778187204E-3</v>
      </c>
      <c r="AB439" s="13">
        <f t="shared" si="633"/>
        <v>5.2708486447964296E-3</v>
      </c>
      <c r="AC439" s="13">
        <f t="shared" si="634"/>
        <v>1.6060917980572655E-3</v>
      </c>
      <c r="AD439" s="13">
        <f t="shared" si="635"/>
        <v>8.5588730588960993E-2</v>
      </c>
      <c r="AE439" s="13">
        <f t="shared" si="636"/>
        <v>7.0114499843626887E-2</v>
      </c>
      <c r="AF439" s="13">
        <f t="shared" si="637"/>
        <v>2.8718985867024961E-2</v>
      </c>
      <c r="AG439" s="13">
        <f t="shared" si="638"/>
        <v>7.8422214241927919E-3</v>
      </c>
      <c r="AH439" s="13">
        <f t="shared" si="639"/>
        <v>1.209210762393745E-4</v>
      </c>
      <c r="AI439" s="13">
        <f t="shared" si="640"/>
        <v>5.1094235385852258E-4</v>
      </c>
      <c r="AJ439" s="13">
        <f t="shared" si="641"/>
        <v>1.079473062453112E-3</v>
      </c>
      <c r="AK439" s="13">
        <f t="shared" si="642"/>
        <v>1.5204090817187775E-3</v>
      </c>
      <c r="AL439" s="13">
        <f t="shared" si="643"/>
        <v>2.2237784193642255E-4</v>
      </c>
      <c r="AM439" s="13">
        <f t="shared" si="644"/>
        <v>7.2329669617424264E-2</v>
      </c>
      <c r="AN439" s="13">
        <f t="shared" si="645"/>
        <v>5.9252644293039308E-2</v>
      </c>
      <c r="AO439" s="13">
        <f t="shared" si="646"/>
        <v>2.4269956397475867E-2</v>
      </c>
      <c r="AP439" s="13">
        <f t="shared" si="647"/>
        <v>6.6273361080986786E-3</v>
      </c>
      <c r="AQ439" s="13">
        <f t="shared" si="648"/>
        <v>1.3572825339194826E-3</v>
      </c>
      <c r="AR439" s="13">
        <f t="shared" si="649"/>
        <v>1.98117689624207E-5</v>
      </c>
      <c r="AS439" s="13">
        <f t="shared" si="650"/>
        <v>8.3713048068822024E-5</v>
      </c>
      <c r="AT439" s="13">
        <f t="shared" si="651"/>
        <v>1.768614006721349E-4</v>
      </c>
      <c r="AU439" s="13">
        <f t="shared" si="652"/>
        <v>2.4910457624235287E-4</v>
      </c>
      <c r="AV439" s="13">
        <f t="shared" si="653"/>
        <v>2.6314287488278461E-4</v>
      </c>
      <c r="AW439" s="13">
        <f t="shared" si="654"/>
        <v>2.1382090642206106E-5</v>
      </c>
      <c r="AX439" s="13">
        <f t="shared" si="655"/>
        <v>5.0937207415876221E-2</v>
      </c>
      <c r="AY439" s="13">
        <f t="shared" si="656"/>
        <v>4.1727886332921946E-2</v>
      </c>
      <c r="AZ439" s="13">
        <f t="shared" si="657"/>
        <v>1.70917938590264E-2</v>
      </c>
      <c r="BA439" s="13">
        <f t="shared" si="658"/>
        <v>4.6672132713796539E-3</v>
      </c>
      <c r="BB439" s="13">
        <f t="shared" si="659"/>
        <v>9.5584816463129246E-4</v>
      </c>
      <c r="BC439" s="13">
        <f t="shared" si="660"/>
        <v>1.5660663624380414E-4</v>
      </c>
      <c r="BD439" s="13">
        <f t="shared" si="661"/>
        <v>2.7049750246690751E-6</v>
      </c>
      <c r="BE439" s="13">
        <f t="shared" si="662"/>
        <v>1.1429656013786747E-5</v>
      </c>
      <c r="BF439" s="13">
        <f t="shared" si="663"/>
        <v>2.4147549497148051E-5</v>
      </c>
      <c r="BG439" s="13">
        <f t="shared" si="664"/>
        <v>3.4011180856411888E-5</v>
      </c>
      <c r="BH439" s="13">
        <f t="shared" si="665"/>
        <v>3.5927882352539872E-5</v>
      </c>
      <c r="BI439" s="13">
        <f t="shared" si="666"/>
        <v>3.0362079712256691E-5</v>
      </c>
      <c r="BJ439" s="14">
        <f t="shared" si="667"/>
        <v>0.778099545122935</v>
      </c>
      <c r="BK439" s="14">
        <f t="shared" si="668"/>
        <v>9.9031830919544608E-2</v>
      </c>
      <c r="BL439" s="14">
        <f t="shared" si="669"/>
        <v>2.8506021660939341E-2</v>
      </c>
      <c r="BM439" s="14">
        <f t="shared" si="670"/>
        <v>0.74357765621938532</v>
      </c>
      <c r="BN439" s="14">
        <f t="shared" si="671"/>
        <v>0.12094367040122102</v>
      </c>
    </row>
    <row r="440" spans="1:66" x14ac:dyDescent="0.25">
      <c r="A440" t="s">
        <v>24</v>
      </c>
      <c r="B440" t="s">
        <v>295</v>
      </c>
      <c r="C440" t="s">
        <v>327</v>
      </c>
      <c r="D440" s="11">
        <v>44444</v>
      </c>
      <c r="E440" s="10">
        <f>VLOOKUP(A440,home!$A$2:$E$405,3,FALSE)</f>
        <v>1.6361000000000001</v>
      </c>
      <c r="F440" s="10">
        <f>VLOOKUP(B440,home!$B$2:$E$405,3,FALSE)</f>
        <v>1.2564</v>
      </c>
      <c r="G440" s="10">
        <f>VLOOKUP(C440,away!$B$2:$E$405,4,FALSE)</f>
        <v>0.61119999999999997</v>
      </c>
      <c r="H440" s="10">
        <f>VLOOKUP(A440,away!$A$2:$E$405,3,FALSE)</f>
        <v>1.4240999999999999</v>
      </c>
      <c r="I440" s="10">
        <f>VLOOKUP(C440,away!$B$2:$E$405,3,FALSE)</f>
        <v>1.4044000000000001</v>
      </c>
      <c r="J440" s="10">
        <f>VLOOKUP(B440,home!$B$2:$E$405,4,FALSE)</f>
        <v>0.62419999999999998</v>
      </c>
      <c r="K440" s="12">
        <f t="shared" si="616"/>
        <v>1.256380299648</v>
      </c>
      <c r="L440" s="12">
        <f t="shared" si="617"/>
        <v>1.248403770168</v>
      </c>
      <c r="M440" s="13">
        <f t="shared" si="618"/>
        <v>8.1693236116428647E-2</v>
      </c>
      <c r="N440" s="13">
        <f t="shared" si="619"/>
        <v>0.10263777247117345</v>
      </c>
      <c r="O440" s="13">
        <f t="shared" si="620"/>
        <v>0.10198614396497414</v>
      </c>
      <c r="P440" s="13">
        <f t="shared" si="621"/>
        <v>0.12813338211465827</v>
      </c>
      <c r="Q440" s="13">
        <f t="shared" si="622"/>
        <v>6.4476037666268082E-2</v>
      </c>
      <c r="R440" s="13">
        <f t="shared" si="623"/>
        <v>6.3659943315385076E-2</v>
      </c>
      <c r="S440" s="13">
        <f t="shared" si="624"/>
        <v>5.0243338349156536E-2</v>
      </c>
      <c r="T440" s="13">
        <f t="shared" si="625"/>
        <v>8.0492128508063046E-2</v>
      </c>
      <c r="U440" s="13">
        <f t="shared" si="626"/>
        <v>7.9981098658158209E-2</v>
      </c>
      <c r="V440" s="13">
        <f t="shared" si="627"/>
        <v>8.7561293354587039E-3</v>
      </c>
      <c r="W440" s="13">
        <f t="shared" si="628"/>
        <v>2.7002141174420541E-2</v>
      </c>
      <c r="X440" s="13">
        <f t="shared" si="629"/>
        <v>3.3709574844755189E-2</v>
      </c>
      <c r="Y440" s="13">
        <f t="shared" si="630"/>
        <v>2.1041580163476379E-2</v>
      </c>
      <c r="Z440" s="13">
        <f t="shared" si="631"/>
        <v>2.6491104414535963E-2</v>
      </c>
      <c r="AA440" s="13">
        <f t="shared" si="632"/>
        <v>3.3282901702341147E-2</v>
      </c>
      <c r="AB440" s="13">
        <f t="shared" si="633"/>
        <v>2.0907991006971157E-2</v>
      </c>
      <c r="AC440" s="13">
        <f t="shared" si="634"/>
        <v>8.5835783300552309E-4</v>
      </c>
      <c r="AD440" s="13">
        <f t="shared" si="635"/>
        <v>8.4812395549640224E-3</v>
      </c>
      <c r="AE440" s="13">
        <f t="shared" si="636"/>
        <v>1.0588011436115055E-2</v>
      </c>
      <c r="AF440" s="13">
        <f t="shared" si="637"/>
        <v>6.6090566977139685E-3</v>
      </c>
      <c r="AG440" s="13">
        <f t="shared" si="638"/>
        <v>2.7502570995600628E-3</v>
      </c>
      <c r="AH440" s="13">
        <f t="shared" si="639"/>
        <v>8.2678986567552137E-3</v>
      </c>
      <c r="AI440" s="13">
        <f t="shared" si="640"/>
        <v>1.0387624991833412E-2</v>
      </c>
      <c r="AJ440" s="13">
        <f t="shared" si="641"/>
        <v>6.5254036999353596E-3</v>
      </c>
      <c r="AK440" s="13">
        <f t="shared" si="642"/>
        <v>2.7327962186163182E-3</v>
      </c>
      <c r="AL440" s="13">
        <f t="shared" si="643"/>
        <v>5.3852337077629154E-5</v>
      </c>
      <c r="AM440" s="13">
        <f t="shared" si="644"/>
        <v>2.1311324586904324E-3</v>
      </c>
      <c r="AN440" s="13">
        <f t="shared" si="645"/>
        <v>2.6605137961565354E-3</v>
      </c>
      <c r="AO440" s="13">
        <f t="shared" si="646"/>
        <v>1.6606977268528987E-3</v>
      </c>
      <c r="AP440" s="13">
        <f t="shared" si="647"/>
        <v>6.9107376777086192E-4</v>
      </c>
      <c r="AQ440" s="13">
        <f t="shared" si="648"/>
        <v>2.1568477428733729E-4</v>
      </c>
      <c r="AR440" s="13">
        <f t="shared" si="649"/>
        <v>2.0643351708920284E-3</v>
      </c>
      <c r="AS440" s="13">
        <f t="shared" si="650"/>
        <v>2.5935900405792325E-3</v>
      </c>
      <c r="AT440" s="13">
        <f t="shared" si="651"/>
        <v>1.6292677161735024E-3</v>
      </c>
      <c r="AU440" s="13">
        <f t="shared" si="652"/>
        <v>6.8232662048429255E-4</v>
      </c>
      <c r="AV440" s="13">
        <f t="shared" si="653"/>
        <v>2.1431543097546573E-4</v>
      </c>
      <c r="AW440" s="13">
        <f t="shared" si="654"/>
        <v>2.3462713862262417E-6</v>
      </c>
      <c r="AX440" s="13">
        <f t="shared" si="655"/>
        <v>4.4625213950651057E-4</v>
      </c>
      <c r="AY440" s="13">
        <f t="shared" si="656"/>
        <v>5.571028534054641E-4</v>
      </c>
      <c r="AZ440" s="13">
        <f t="shared" si="657"/>
        <v>3.4774465128136606E-4</v>
      </c>
      <c r="BA440" s="13">
        <f t="shared" si="658"/>
        <v>1.447085779051379E-4</v>
      </c>
      <c r="BB440" s="13">
        <f t="shared" si="659"/>
        <v>4.5163683558105993E-5</v>
      </c>
      <c r="BC440" s="13">
        <f t="shared" si="660"/>
        <v>1.1276502565722797E-5</v>
      </c>
      <c r="BD440" s="13">
        <f t="shared" si="661"/>
        <v>4.2952063503866805E-4</v>
      </c>
      <c r="BE440" s="13">
        <f t="shared" si="662"/>
        <v>5.3964126415488101E-4</v>
      </c>
      <c r="BF440" s="13">
        <f t="shared" si="663"/>
        <v>3.3899732658066752E-4</v>
      </c>
      <c r="BG440" s="13">
        <f t="shared" si="664"/>
        <v>1.4196985424976333E-4</v>
      </c>
      <c r="BH440" s="13">
        <f t="shared" si="665"/>
        <v>4.4592032005825151E-5</v>
      </c>
      <c r="BI440" s="13">
        <f t="shared" si="666"/>
        <v>1.1204910106678356E-5</v>
      </c>
      <c r="BJ440" s="14">
        <f t="shared" si="667"/>
        <v>0.36669915054849023</v>
      </c>
      <c r="BK440" s="14">
        <f t="shared" si="668"/>
        <v>0.2702953989391908</v>
      </c>
      <c r="BL440" s="14">
        <f t="shared" si="669"/>
        <v>0.33642156321621114</v>
      </c>
      <c r="BM440" s="14">
        <f t="shared" si="670"/>
        <v>0.45676594488752126</v>
      </c>
      <c r="BN440" s="14">
        <f t="shared" si="671"/>
        <v>0.5425865156488876</v>
      </c>
    </row>
    <row r="441" spans="1:66" x14ac:dyDescent="0.25">
      <c r="A441" t="s">
        <v>196</v>
      </c>
      <c r="B441" t="s">
        <v>197</v>
      </c>
      <c r="C441" t="s">
        <v>302</v>
      </c>
      <c r="D441" s="11">
        <v>44444</v>
      </c>
      <c r="E441" s="10">
        <f>VLOOKUP(A441,home!$A$2:$E$405,3,FALSE)</f>
        <v>1.5903</v>
      </c>
      <c r="F441" s="10">
        <f>VLOOKUP(B441,home!$B$2:$E$405,3,FALSE)</f>
        <v>0.90390000000000004</v>
      </c>
      <c r="G441" s="10">
        <f>VLOOKUP(C441,away!$B$2:$E$405,4,FALSE)</f>
        <v>0.90390000000000004</v>
      </c>
      <c r="H441" s="10">
        <f>VLOOKUP(A441,away!$A$2:$E$405,3,FALSE)</f>
        <v>1.3957999999999999</v>
      </c>
      <c r="I441" s="10">
        <f>VLOOKUP(C441,away!$B$2:$E$405,3,FALSE)</f>
        <v>1.0299</v>
      </c>
      <c r="J441" s="10">
        <f>VLOOKUP(B441,home!$B$2:$E$405,4,FALSE)</f>
        <v>1.7910999999999999</v>
      </c>
      <c r="K441" s="12">
        <f t="shared" si="616"/>
        <v>1.2993310944630001</v>
      </c>
      <c r="L441" s="12">
        <f t="shared" si="617"/>
        <v>2.574767899662</v>
      </c>
      <c r="M441" s="13">
        <f t="shared" si="618"/>
        <v>2.0773046080892348E-2</v>
      </c>
      <c r="N441" s="13">
        <f t="shared" si="619"/>
        <v>2.6991064699616183E-2</v>
      </c>
      <c r="O441" s="13">
        <f t="shared" si="620"/>
        <v>5.3485772227281132E-2</v>
      </c>
      <c r="P441" s="13">
        <f t="shared" si="621"/>
        <v>6.9495726966271917E-2</v>
      </c>
      <c r="Q441" s="13">
        <f t="shared" si="622"/>
        <v>1.753516481843698E-2</v>
      </c>
      <c r="R441" s="13">
        <f t="shared" si="623"/>
        <v>6.8856724709718389E-2</v>
      </c>
      <c r="S441" s="13">
        <f t="shared" si="624"/>
        <v>5.8124071546409778E-2</v>
      </c>
      <c r="T441" s="13">
        <f t="shared" si="625"/>
        <v>4.5148979489793975E-2</v>
      </c>
      <c r="U441" s="13">
        <f t="shared" si="626"/>
        <v>8.9467683478215876E-2</v>
      </c>
      <c r="V441" s="13">
        <f t="shared" si="627"/>
        <v>2.1605853997464976E-2</v>
      </c>
      <c r="W441" s="13">
        <f t="shared" si="628"/>
        <v>7.5946616317096047E-3</v>
      </c>
      <c r="X441" s="13">
        <f t="shared" si="629"/>
        <v>1.9554490978120516E-2</v>
      </c>
      <c r="Y441" s="13">
        <f t="shared" si="630"/>
        <v>2.5174137832347444E-2</v>
      </c>
      <c r="Z441" s="13">
        <f t="shared" si="631"/>
        <v>5.9096694819482057E-2</v>
      </c>
      <c r="AA441" s="13">
        <f t="shared" si="632"/>
        <v>7.678617315894351E-2</v>
      </c>
      <c r="AB441" s="13">
        <f t="shared" si="633"/>
        <v>4.9885331205117782E-2</v>
      </c>
      <c r="AC441" s="13">
        <f t="shared" si="634"/>
        <v>4.5176166161245424E-3</v>
      </c>
      <c r="AD441" s="13">
        <f t="shared" si="635"/>
        <v>2.4669950025013486E-3</v>
      </c>
      <c r="AE441" s="13">
        <f t="shared" si="636"/>
        <v>6.3519395410670471E-3</v>
      </c>
      <c r="AF441" s="13">
        <f t="shared" si="637"/>
        <v>8.1773850154666042E-3</v>
      </c>
      <c r="AG441" s="13">
        <f t="shared" si="638"/>
        <v>7.0182894803334887E-3</v>
      </c>
      <c r="AH441" s="13">
        <f t="shared" si="639"/>
        <v>3.8040068199331013E-2</v>
      </c>
      <c r="AI441" s="13">
        <f t="shared" si="640"/>
        <v>4.9426643446883925E-2</v>
      </c>
      <c r="AJ441" s="13">
        <f t="shared" si="641"/>
        <v>3.2110787362736093E-2</v>
      </c>
      <c r="AK441" s="13">
        <f t="shared" si="642"/>
        <v>1.3907514829364186E-2</v>
      </c>
      <c r="AL441" s="13">
        <f t="shared" si="643"/>
        <v>6.0454311740302646E-4</v>
      </c>
      <c r="AM441" s="13">
        <f t="shared" si="644"/>
        <v>6.41088663326966E-4</v>
      </c>
      <c r="AN441" s="13">
        <f t="shared" si="645"/>
        <v>1.6506545111714913E-3</v>
      </c>
      <c r="AO441" s="13">
        <f t="shared" si="646"/>
        <v>2.1250261243983132E-3</v>
      </c>
      <c r="AP441" s="13">
        <f t="shared" si="647"/>
        <v>1.823816350347975E-3</v>
      </c>
      <c r="AQ441" s="13">
        <f t="shared" si="648"/>
        <v>1.1739759484386679E-3</v>
      </c>
      <c r="AR441" s="13">
        <f t="shared" si="649"/>
        <v>1.9588869300118144E-2</v>
      </c>
      <c r="AS441" s="13">
        <f t="shared" si="650"/>
        <v>2.5452426987015168E-2</v>
      </c>
      <c r="AT441" s="13">
        <f t="shared" si="651"/>
        <v>1.6535564906889014E-2</v>
      </c>
      <c r="AU441" s="13">
        <f t="shared" si="652"/>
        <v>7.1617245493440264E-3</v>
      </c>
      <c r="AV441" s="13">
        <f t="shared" si="653"/>
        <v>2.3263628492354274E-3</v>
      </c>
      <c r="AW441" s="13">
        <f t="shared" si="654"/>
        <v>5.6180124612196458E-5</v>
      </c>
      <c r="AX441" s="13">
        <f t="shared" si="655"/>
        <v>1.3883107242807462E-4</v>
      </c>
      <c r="AY441" s="13">
        <f t="shared" si="656"/>
        <v>3.5745778876345667E-4</v>
      </c>
      <c r="AZ441" s="13">
        <f t="shared" si="657"/>
        <v>4.6018541999615407E-4</v>
      </c>
      <c r="BA441" s="13">
        <f t="shared" si="658"/>
        <v>3.9495688243285771E-4</v>
      </c>
      <c r="BB441" s="13">
        <f t="shared" si="659"/>
        <v>2.5423057565967519E-4</v>
      </c>
      <c r="BC441" s="13">
        <f t="shared" si="660"/>
        <v>1.309169450642246E-4</v>
      </c>
      <c r="BD441" s="13">
        <f t="shared" si="661"/>
        <v>8.4061319774364329E-3</v>
      </c>
      <c r="BE441" s="13">
        <f t="shared" si="662"/>
        <v>1.0922348662442901E-2</v>
      </c>
      <c r="BF441" s="13">
        <f t="shared" si="663"/>
        <v>7.0958736208392124E-3</v>
      </c>
      <c r="BG441" s="13">
        <f t="shared" si="664"/>
        <v>3.0732964126453819E-3</v>
      </c>
      <c r="BH441" s="13">
        <f t="shared" si="665"/>
        <v>9.9830739786293393E-4</v>
      </c>
      <c r="BI441" s="13">
        <f t="shared" si="666"/>
        <v>2.5942636877515125E-4</v>
      </c>
      <c r="BJ441" s="14">
        <f t="shared" si="667"/>
        <v>0.17516424877142106</v>
      </c>
      <c r="BK441" s="14">
        <f t="shared" si="668"/>
        <v>0.17547831611333004</v>
      </c>
      <c r="BL441" s="14">
        <f t="shared" si="669"/>
        <v>0.57378703165019573</v>
      </c>
      <c r="BM441" s="14">
        <f t="shared" si="670"/>
        <v>0.72608751418806083</v>
      </c>
      <c r="BN441" s="14">
        <f t="shared" si="671"/>
        <v>0.25713749950221693</v>
      </c>
    </row>
    <row r="442" spans="1:66" x14ac:dyDescent="0.25">
      <c r="A442" t="s">
        <v>196</v>
      </c>
      <c r="B442" t="s">
        <v>307</v>
      </c>
      <c r="C442" t="s">
        <v>306</v>
      </c>
      <c r="D442" s="11">
        <v>44444</v>
      </c>
      <c r="E442" s="10">
        <f>VLOOKUP(A442,home!$A$2:$E$405,3,FALSE)</f>
        <v>1.5903</v>
      </c>
      <c r="F442" s="10">
        <f>VLOOKUP(B442,home!$B$2:$E$405,3,FALSE)</f>
        <v>1.2576000000000001</v>
      </c>
      <c r="G442" s="10">
        <f>VLOOKUP(C442,away!$B$2:$E$405,4,FALSE)</f>
        <v>0.90390000000000004</v>
      </c>
      <c r="H442" s="10">
        <f>VLOOKUP(A442,away!$A$2:$E$405,3,FALSE)</f>
        <v>1.3957999999999999</v>
      </c>
      <c r="I442" s="10">
        <f>VLOOKUP(C442,away!$B$2:$E$405,3,FALSE)</f>
        <v>1.6120000000000001</v>
      </c>
      <c r="J442" s="10">
        <f>VLOOKUP(B442,home!$B$2:$E$405,4,FALSE)</f>
        <v>0.58209999999999995</v>
      </c>
      <c r="K442" s="12">
        <f t="shared" si="616"/>
        <v>1.8077650009920003</v>
      </c>
      <c r="L442" s="12">
        <f t="shared" si="617"/>
        <v>1.3097422301599999</v>
      </c>
      <c r="M442" s="13">
        <f t="shared" si="618"/>
        <v>4.4267379341651911E-2</v>
      </c>
      <c r="N442" s="13">
        <f t="shared" si="619"/>
        <v>8.0025019059474609E-2</v>
      </c>
      <c r="O442" s="13">
        <f t="shared" si="620"/>
        <v>5.7978856142273869E-2</v>
      </c>
      <c r="P442" s="13">
        <f t="shared" si="621"/>
        <v>0.10481214693155275</v>
      </c>
      <c r="Q442" s="13">
        <f t="shared" si="622"/>
        <v>7.233321432971801E-2</v>
      </c>
      <c r="R442" s="13">
        <f t="shared" si="623"/>
        <v>3.7968678172953803E-2</v>
      </c>
      <c r="S442" s="13">
        <f t="shared" si="624"/>
        <v>6.2041091588094607E-2</v>
      </c>
      <c r="T442" s="13">
        <f t="shared" si="625"/>
        <v>9.4737865450846115E-2</v>
      </c>
      <c r="U442" s="13">
        <f t="shared" si="626"/>
        <v>6.8638447534994762E-2</v>
      </c>
      <c r="V442" s="13">
        <f t="shared" si="627"/>
        <v>1.6321674997188517E-2</v>
      </c>
      <c r="W442" s="13">
        <f t="shared" si="628"/>
        <v>4.3587151091505745E-2</v>
      </c>
      <c r="X442" s="13">
        <f t="shared" si="629"/>
        <v>5.7087932476909596E-2</v>
      </c>
      <c r="Y442" s="13">
        <f t="shared" si="630"/>
        <v>3.7385237998765537E-2</v>
      </c>
      <c r="Z442" s="13">
        <f t="shared" si="631"/>
        <v>1.6576393742157278E-2</v>
      </c>
      <c r="AA442" s="13">
        <f t="shared" si="632"/>
        <v>2.9966224449734732E-2</v>
      </c>
      <c r="AB442" s="13">
        <f t="shared" si="633"/>
        <v>2.7085945886050618E-2</v>
      </c>
      <c r="AC442" s="13">
        <f t="shared" si="634"/>
        <v>2.4153081561075428E-3</v>
      </c>
      <c r="AD442" s="13">
        <f t="shared" si="635"/>
        <v>1.9698831559043589E-2</v>
      </c>
      <c r="AE442" s="13">
        <f t="shared" si="636"/>
        <v>2.5800391577687931E-2</v>
      </c>
      <c r="AF442" s="13">
        <f t="shared" si="637"/>
        <v>1.689593120198114E-2</v>
      </c>
      <c r="AG442" s="13">
        <f t="shared" si="638"/>
        <v>7.3764382043709029E-3</v>
      </c>
      <c r="AH442" s="13">
        <f t="shared" si="639"/>
        <v>5.4277007269658345E-3</v>
      </c>
      <c r="AI442" s="13">
        <f t="shared" si="640"/>
        <v>9.8120074100676701E-3</v>
      </c>
      <c r="AJ442" s="13">
        <f t="shared" si="641"/>
        <v>8.8689017926972518E-3</v>
      </c>
      <c r="AK442" s="13">
        <f t="shared" si="642"/>
        <v>5.3442967526910997E-3</v>
      </c>
      <c r="AL442" s="13">
        <f t="shared" si="643"/>
        <v>2.2874960036744279E-4</v>
      </c>
      <c r="AM442" s="13">
        <f t="shared" si="644"/>
        <v>7.1221716505751407E-3</v>
      </c>
      <c r="AN442" s="13">
        <f t="shared" si="645"/>
        <v>9.3282089812066118E-3</v>
      </c>
      <c r="AO442" s="13">
        <f t="shared" si="646"/>
        <v>6.1087746172220452E-3</v>
      </c>
      <c r="AP442" s="13">
        <f t="shared" si="647"/>
        <v>2.6669733635684006E-3</v>
      </c>
      <c r="AQ442" s="13">
        <f t="shared" si="648"/>
        <v>8.7326191024434828E-4</v>
      </c>
      <c r="AR442" s="13">
        <f t="shared" si="649"/>
        <v>1.4217777709554563E-3</v>
      </c>
      <c r="AS442" s="13">
        <f t="shared" si="650"/>
        <v>2.570240093521694E-3</v>
      </c>
      <c r="AT442" s="13">
        <f t="shared" si="651"/>
        <v>2.3231950426074633E-3</v>
      </c>
      <c r="AU442" s="13">
        <f t="shared" si="652"/>
        <v>1.3999302295012966E-3</v>
      </c>
      <c r="AV442" s="13">
        <f t="shared" si="653"/>
        <v>6.3268621818078576E-4</v>
      </c>
      <c r="AW442" s="13">
        <f t="shared" si="654"/>
        <v>1.5044773300098599E-5</v>
      </c>
      <c r="AX442" s="13">
        <f t="shared" si="655"/>
        <v>2.1458687734945262E-3</v>
      </c>
      <c r="AY442" s="13">
        <f t="shared" si="656"/>
        <v>2.8105349530274239E-3</v>
      </c>
      <c r="AZ442" s="13">
        <f t="shared" si="657"/>
        <v>1.8405381586603848E-3</v>
      </c>
      <c r="BA442" s="13">
        <f t="shared" si="658"/>
        <v>8.0354351753947741E-4</v>
      </c>
      <c r="BB442" s="13">
        <f t="shared" si="659"/>
        <v>2.631087196731915E-4</v>
      </c>
      <c r="BC442" s="13">
        <f t="shared" si="660"/>
        <v>6.8920920255861597E-5</v>
      </c>
      <c r="BD442" s="13">
        <f t="shared" si="661"/>
        <v>3.1036039808718521E-4</v>
      </c>
      <c r="BE442" s="13">
        <f t="shared" si="662"/>
        <v>5.6105866535595785E-4</v>
      </c>
      <c r="BF442" s="13">
        <f t="shared" si="663"/>
        <v>5.0713110936689203E-4</v>
      </c>
      <c r="BG442" s="13">
        <f t="shared" si="664"/>
        <v>3.0559129014257123E-4</v>
      </c>
      <c r="BH442" s="13">
        <f t="shared" si="665"/>
        <v>1.3810930973193297E-4</v>
      </c>
      <c r="BI442" s="13">
        <f t="shared" si="666"/>
        <v>4.9933835288910499E-5</v>
      </c>
      <c r="BJ442" s="14">
        <f t="shared" si="667"/>
        <v>0.48895991851577048</v>
      </c>
      <c r="BK442" s="14">
        <f t="shared" si="668"/>
        <v>0.23289688556799018</v>
      </c>
      <c r="BL442" s="14">
        <f t="shared" si="669"/>
        <v>0.26131107283116983</v>
      </c>
      <c r="BM442" s="14">
        <f t="shared" si="670"/>
        <v>0.59956348649973557</v>
      </c>
      <c r="BN442" s="14">
        <f t="shared" si="671"/>
        <v>0.39738529397762495</v>
      </c>
    </row>
    <row r="443" spans="1:66" x14ac:dyDescent="0.25">
      <c r="A443" t="s">
        <v>196</v>
      </c>
      <c r="B443" t="s">
        <v>203</v>
      </c>
      <c r="C443" t="s">
        <v>206</v>
      </c>
      <c r="D443" s="11">
        <v>44444</v>
      </c>
      <c r="E443" s="10">
        <f>VLOOKUP(A443,home!$A$2:$E$405,3,FALSE)</f>
        <v>1.5903</v>
      </c>
      <c r="F443" s="10">
        <f>VLOOKUP(B443,home!$B$2:$E$405,3,FALSE)</f>
        <v>0.70740000000000003</v>
      </c>
      <c r="G443" s="10">
        <f>VLOOKUP(C443,away!$B$2:$E$405,4,FALSE)</f>
        <v>1.3754999999999999</v>
      </c>
      <c r="H443" s="10">
        <f>VLOOKUP(A443,away!$A$2:$E$405,3,FALSE)</f>
        <v>1.3957999999999999</v>
      </c>
      <c r="I443" s="10">
        <f>VLOOKUP(C443,away!$B$2:$E$405,3,FALSE)</f>
        <v>0.44779999999999998</v>
      </c>
      <c r="J443" s="10">
        <f>VLOOKUP(B443,home!$B$2:$E$405,4,FALSE)</f>
        <v>0.80600000000000005</v>
      </c>
      <c r="K443" s="12">
        <f t="shared" si="616"/>
        <v>1.5474075416099999</v>
      </c>
      <c r="L443" s="12">
        <f t="shared" si="617"/>
        <v>0.50378162743999999</v>
      </c>
      <c r="M443" s="13">
        <f t="shared" si="618"/>
        <v>0.12858190701222874</v>
      </c>
      <c r="N443" s="13">
        <f t="shared" si="619"/>
        <v>0.19896861262531848</v>
      </c>
      <c r="O443" s="13">
        <f t="shared" si="620"/>
        <v>6.4777202373959342E-2</v>
      </c>
      <c r="P443" s="13">
        <f t="shared" si="621"/>
        <v>0.10023673147786187</v>
      </c>
      <c r="Q443" s="13">
        <f t="shared" si="622"/>
        <v>0.15394276586004829</v>
      </c>
      <c r="R443" s="13">
        <f t="shared" si="623"/>
        <v>1.6316782216481734E-2</v>
      </c>
      <c r="S443" s="13">
        <f t="shared" si="624"/>
        <v>1.9535023571413963E-2</v>
      </c>
      <c r="T443" s="13">
        <f t="shared" si="625"/>
        <v>7.7553537117589985E-2</v>
      </c>
      <c r="U443" s="13">
        <f t="shared" si="626"/>
        <v>2.5248711856591759E-2</v>
      </c>
      <c r="V443" s="13">
        <f t="shared" si="627"/>
        <v>1.6920705405615258E-3</v>
      </c>
      <c r="W443" s="13">
        <f t="shared" si="628"/>
        <v>7.940406562271371E-2</v>
      </c>
      <c r="X443" s="13">
        <f t="shared" si="629"/>
        <v>4.0002309404763264E-2</v>
      </c>
      <c r="Y443" s="13">
        <f t="shared" si="630"/>
        <v>1.0076214266645027E-2</v>
      </c>
      <c r="Z443" s="13">
        <f t="shared" si="631"/>
        <v>2.7400316998677393E-3</v>
      </c>
      <c r="AA443" s="13">
        <f t="shared" si="632"/>
        <v>4.2399457166258066E-3</v>
      </c>
      <c r="AB443" s="13">
        <f t="shared" si="633"/>
        <v>3.2804619889618956E-3</v>
      </c>
      <c r="AC443" s="13">
        <f t="shared" si="634"/>
        <v>8.2441429920490178E-5</v>
      </c>
      <c r="AD443" s="13">
        <f t="shared" si="635"/>
        <v>3.0717612494770632E-2</v>
      </c>
      <c r="AE443" s="13">
        <f t="shared" si="636"/>
        <v>1.5474968813686827E-2</v>
      </c>
      <c r="AF443" s="13">
        <f t="shared" si="637"/>
        <v>3.8980024867711974E-3</v>
      </c>
      <c r="AG443" s="13">
        <f t="shared" si="638"/>
        <v>6.5458067885025366E-4</v>
      </c>
      <c r="AH443" s="13">
        <f t="shared" si="639"/>
        <v>3.4509440724913979E-4</v>
      </c>
      <c r="AI443" s="13">
        <f t="shared" si="640"/>
        <v>5.3400168834475152E-4</v>
      </c>
      <c r="AJ443" s="13">
        <f t="shared" si="641"/>
        <v>4.1315911988857077E-4</v>
      </c>
      <c r="AK443" s="13">
        <f t="shared" si="642"/>
        <v>2.1310851266684148E-4</v>
      </c>
      <c r="AL443" s="13">
        <f t="shared" si="643"/>
        <v>2.5707067706828208E-6</v>
      </c>
      <c r="AM443" s="13">
        <f t="shared" si="644"/>
        <v>9.506533046932315E-3</v>
      </c>
      <c r="AN443" s="13">
        <f t="shared" si="645"/>
        <v>4.7892166896957031E-3</v>
      </c>
      <c r="AO443" s="13">
        <f t="shared" si="646"/>
        <v>1.2063596890488552E-3</v>
      </c>
      <c r="AP443" s="13">
        <f t="shared" si="647"/>
        <v>2.0258061580901487E-4</v>
      </c>
      <c r="AQ443" s="13">
        <f t="shared" si="648"/>
        <v>2.5514098080015724E-5</v>
      </c>
      <c r="AR443" s="13">
        <f t="shared" si="649"/>
        <v>3.4770444420882766E-5</v>
      </c>
      <c r="AS443" s="13">
        <f t="shared" si="650"/>
        <v>5.3804047922005328E-5</v>
      </c>
      <c r="AT443" s="13">
        <f t="shared" si="651"/>
        <v>4.1628394761828459E-5</v>
      </c>
      <c r="AU443" s="13">
        <f t="shared" si="652"/>
        <v>2.1472030666523856E-5</v>
      </c>
      <c r="AV443" s="13">
        <f t="shared" si="653"/>
        <v>8.3064955467650534E-6</v>
      </c>
      <c r="AW443" s="13">
        <f t="shared" si="654"/>
        <v>5.5666904869513937E-8</v>
      </c>
      <c r="AX443" s="13">
        <f t="shared" si="655"/>
        <v>2.4517468218979602E-3</v>
      </c>
      <c r="AY443" s="13">
        <f t="shared" si="656"/>
        <v>1.2351450040066021E-3</v>
      </c>
      <c r="AZ443" s="13">
        <f t="shared" si="657"/>
        <v>3.1112168012141565E-4</v>
      </c>
      <c r="BA443" s="13">
        <f t="shared" si="658"/>
        <v>5.224579544781129E-5</v>
      </c>
      <c r="BB443" s="13">
        <f t="shared" si="659"/>
        <v>6.5801179643989274E-6</v>
      </c>
      <c r="BC443" s="13">
        <f t="shared" si="660"/>
        <v>6.6298850737041457E-7</v>
      </c>
      <c r="BD443" s="13">
        <f t="shared" si="661"/>
        <v>2.9194518461940622E-6</v>
      </c>
      <c r="BE443" s="13">
        <f t="shared" si="662"/>
        <v>4.5175818041679287E-6</v>
      </c>
      <c r="BF443" s="13">
        <f t="shared" si="663"/>
        <v>3.4952700768047826E-6</v>
      </c>
      <c r="BG443" s="13">
        <f t="shared" si="664"/>
        <v>1.8028690922704947E-6</v>
      </c>
      <c r="BH443" s="13">
        <f t="shared" si="665"/>
        <v>6.9744330747873461E-7</v>
      </c>
      <c r="BI443" s="13">
        <f t="shared" si="666"/>
        <v>2.1584580676760288E-7</v>
      </c>
      <c r="BJ443" s="14">
        <f t="shared" si="667"/>
        <v>0.63048037591866901</v>
      </c>
      <c r="BK443" s="14">
        <f t="shared" si="668"/>
        <v>0.25136588974276386</v>
      </c>
      <c r="BL443" s="14">
        <f t="shared" si="669"/>
        <v>0.11554209775602152</v>
      </c>
      <c r="BM443" s="14">
        <f t="shared" si="670"/>
        <v>0.33606930421432224</v>
      </c>
      <c r="BN443" s="14">
        <f t="shared" si="671"/>
        <v>0.66282400156589849</v>
      </c>
    </row>
    <row r="444" spans="1:66" x14ac:dyDescent="0.25">
      <c r="A444" t="s">
        <v>196</v>
      </c>
      <c r="B444" t="s">
        <v>301</v>
      </c>
      <c r="C444" t="s">
        <v>200</v>
      </c>
      <c r="D444" s="11">
        <v>44444</v>
      </c>
      <c r="E444" s="10">
        <f>VLOOKUP(A444,home!$A$2:$E$405,3,FALSE)</f>
        <v>1.5903</v>
      </c>
      <c r="F444" s="10">
        <f>VLOOKUP(B444,home!$B$2:$E$405,3,FALSE)</f>
        <v>0.78600000000000003</v>
      </c>
      <c r="G444" s="10">
        <f>VLOOKUP(C444,away!$B$2:$E$405,4,FALSE)</f>
        <v>0.82530000000000003</v>
      </c>
      <c r="H444" s="10">
        <f>VLOOKUP(A444,away!$A$2:$E$405,3,FALSE)</f>
        <v>1.3957999999999999</v>
      </c>
      <c r="I444" s="10">
        <f>VLOOKUP(C444,away!$B$2:$E$405,3,FALSE)</f>
        <v>1.5224</v>
      </c>
      <c r="J444" s="10">
        <f>VLOOKUP(B444,home!$B$2:$E$405,4,FALSE)</f>
        <v>1.4329000000000001</v>
      </c>
      <c r="K444" s="12">
        <f t="shared" si="616"/>
        <v>1.0316050277400002</v>
      </c>
      <c r="L444" s="12">
        <f t="shared" si="617"/>
        <v>3.0448636667679998</v>
      </c>
      <c r="M444" s="13">
        <f t="shared" si="618"/>
        <v>1.6967276622268986E-2</v>
      </c>
      <c r="N444" s="13">
        <f t="shared" si="619"/>
        <v>1.7503527870588054E-2</v>
      </c>
      <c r="O444" s="13">
        <f t="shared" si="620"/>
        <v>5.1663044111148908E-2</v>
      </c>
      <c r="P444" s="13">
        <f t="shared" si="621"/>
        <v>5.3295856053414623E-2</v>
      </c>
      <c r="Q444" s="13">
        <f t="shared" si="622"/>
        <v>9.028363677242926E-3</v>
      </c>
      <c r="R444" s="13">
        <f t="shared" si="623"/>
        <v>7.8653462964334897E-2</v>
      </c>
      <c r="S444" s="13">
        <f t="shared" si="624"/>
        <v>4.1851858959178777E-2</v>
      </c>
      <c r="T444" s="13">
        <f t="shared" si="625"/>
        <v>2.7490136531204919E-2</v>
      </c>
      <c r="U444" s="13">
        <f t="shared" si="626"/>
        <v>8.1139307843169778E-2</v>
      </c>
      <c r="V444" s="13">
        <f t="shared" si="627"/>
        <v>1.4606748300226504E-2</v>
      </c>
      <c r="W444" s="13">
        <f t="shared" si="628"/>
        <v>3.1045684539030001E-3</v>
      </c>
      <c r="X444" s="13">
        <f t="shared" si="629"/>
        <v>9.4529876862833491E-3</v>
      </c>
      <c r="Y444" s="13">
        <f t="shared" si="630"/>
        <v>1.4391529374184735E-2</v>
      </c>
      <c r="Z444" s="13">
        <f t="shared" si="631"/>
        <v>7.9829690548528606E-2</v>
      </c>
      <c r="AA444" s="13">
        <f t="shared" si="632"/>
        <v>8.2352710132790496E-2</v>
      </c>
      <c r="AB444" s="13">
        <f t="shared" si="633"/>
        <v>4.2477734910500754E-2</v>
      </c>
      <c r="AC444" s="13">
        <f t="shared" si="634"/>
        <v>2.867575525480922E-3</v>
      </c>
      <c r="AD444" s="13">
        <f t="shared" si="635"/>
        <v>8.0067210650233331E-4</v>
      </c>
      <c r="AE444" s="13">
        <f t="shared" si="636"/>
        <v>2.4379374060835529E-3</v>
      </c>
      <c r="AF444" s="13">
        <f t="shared" si="637"/>
        <v>3.7115935148192172E-3</v>
      </c>
      <c r="AG444" s="13">
        <f t="shared" si="638"/>
        <v>3.7670987463615901E-3</v>
      </c>
      <c r="AH444" s="13">
        <f t="shared" si="639"/>
        <v>6.0767631070136899E-2</v>
      </c>
      <c r="AI444" s="13">
        <f t="shared" si="640"/>
        <v>6.2688193735802672E-2</v>
      </c>
      <c r="AJ444" s="13">
        <f t="shared" si="641"/>
        <v>3.2334727918896605E-2</v>
      </c>
      <c r="AK444" s="13">
        <f t="shared" si="642"/>
        <v>1.1118889297246233E-2</v>
      </c>
      <c r="AL444" s="13">
        <f t="shared" si="643"/>
        <v>3.6029327706661398E-4</v>
      </c>
      <c r="AM444" s="13">
        <f t="shared" si="644"/>
        <v>1.6519547412779684E-4</v>
      </c>
      <c r="AN444" s="13">
        <f t="shared" si="645"/>
        <v>5.0299769708624174E-4</v>
      </c>
      <c r="AO444" s="13">
        <f t="shared" si="646"/>
        <v>7.6577970616293701E-4</v>
      </c>
      <c r="AP444" s="13">
        <f t="shared" si="647"/>
        <v>7.7723160134793399E-4</v>
      </c>
      <c r="AQ444" s="13">
        <f t="shared" si="648"/>
        <v>5.9164106590205861E-4</v>
      </c>
      <c r="AR444" s="13">
        <f t="shared" si="649"/>
        <v>3.7005830392204404E-2</v>
      </c>
      <c r="AS444" s="13">
        <f t="shared" si="650"/>
        <v>3.8175400688291769E-2</v>
      </c>
      <c r="AT444" s="13">
        <f t="shared" si="651"/>
        <v>1.9690967643015422E-2</v>
      </c>
      <c r="AU444" s="13">
        <f t="shared" si="652"/>
        <v>6.7711004072001247E-3</v>
      </c>
      <c r="AV444" s="13">
        <f t="shared" si="653"/>
        <v>1.7462753058500025E-3</v>
      </c>
      <c r="AW444" s="13">
        <f t="shared" si="654"/>
        <v>3.1436555885778633E-5</v>
      </c>
      <c r="AX444" s="13">
        <f t="shared" si="655"/>
        <v>2.8402746945021385E-5</v>
      </c>
      <c r="AY444" s="13">
        <f t="shared" si="656"/>
        <v>8.6482492209301423E-5</v>
      </c>
      <c r="AZ444" s="13">
        <f t="shared" si="657"/>
        <v>1.3166369916982427E-4</v>
      </c>
      <c r="BA444" s="13">
        <f t="shared" si="658"/>
        <v>1.3363267127815666E-4</v>
      </c>
      <c r="BB444" s="13">
        <f t="shared" si="659"/>
        <v>1.0172331636700272E-4</v>
      </c>
      <c r="BC444" s="13">
        <f t="shared" si="660"/>
        <v>6.1946726013806629E-5</v>
      </c>
      <c r="BD444" s="13">
        <f t="shared" si="661"/>
        <v>1.8779618069967023E-2</v>
      </c>
      <c r="BE444" s="13">
        <f t="shared" si="662"/>
        <v>1.9373148420014943E-2</v>
      </c>
      <c r="BF444" s="13">
        <f t="shared" si="663"/>
        <v>9.9927186566203252E-3</v>
      </c>
      <c r="BG444" s="13">
        <f t="shared" si="664"/>
        <v>3.4361796023202767E-3</v>
      </c>
      <c r="BH444" s="13">
        <f t="shared" si="665"/>
        <v>8.8619503849280768E-4</v>
      </c>
      <c r="BI444" s="13">
        <f t="shared" si="666"/>
        <v>1.8284065145348475E-4</v>
      </c>
      <c r="BJ444" s="14">
        <f t="shared" si="667"/>
        <v>9.5035112563783775E-2</v>
      </c>
      <c r="BK444" s="14">
        <f t="shared" si="668"/>
        <v>0.13003609122984572</v>
      </c>
      <c r="BL444" s="14">
        <f t="shared" si="669"/>
        <v>0.65923597685945756</v>
      </c>
      <c r="BM444" s="14">
        <f t="shared" si="670"/>
        <v>0.73697029396629399</v>
      </c>
      <c r="BN444" s="14">
        <f t="shared" si="671"/>
        <v>0.22711153129899836</v>
      </c>
    </row>
    <row r="445" spans="1:66" x14ac:dyDescent="0.25">
      <c r="A445" t="s">
        <v>32</v>
      </c>
      <c r="B445" t="s">
        <v>207</v>
      </c>
      <c r="C445" t="s">
        <v>313</v>
      </c>
      <c r="D445" s="11">
        <v>44444</v>
      </c>
      <c r="E445" s="10">
        <f>VLOOKUP(A445,home!$A$2:$E$405,3,FALSE)</f>
        <v>1.2278</v>
      </c>
      <c r="F445" s="10">
        <f>VLOOKUP(B445,home!$B$2:$E$405,3,FALSE)</f>
        <v>1.1708000000000001</v>
      </c>
      <c r="G445" s="10">
        <f>VLOOKUP(C445,away!$B$2:$E$405,4,FALSE)</f>
        <v>1.069</v>
      </c>
      <c r="H445" s="10">
        <f>VLOOKUP(A445,away!$A$2:$E$405,3,FALSE)</f>
        <v>1.1316999999999999</v>
      </c>
      <c r="I445" s="10">
        <f>VLOOKUP(C445,away!$B$2:$E$405,3,FALSE)</f>
        <v>0.88360000000000005</v>
      </c>
      <c r="J445" s="10">
        <f>VLOOKUP(B445,home!$B$2:$E$405,4,FALSE)</f>
        <v>0.93889999999999996</v>
      </c>
      <c r="K445" s="12">
        <f t="shared" si="616"/>
        <v>1.5366963085600001</v>
      </c>
      <c r="L445" s="12">
        <f t="shared" si="617"/>
        <v>0.93887194566799992</v>
      </c>
      <c r="M445" s="13">
        <f t="shared" si="618"/>
        <v>8.4115177868338234E-2</v>
      </c>
      <c r="N445" s="13">
        <f t="shared" si="619"/>
        <v>0.12925948332414317</v>
      </c>
      <c r="O445" s="13">
        <f t="shared" si="620"/>
        <v>7.8973380705456592E-2</v>
      </c>
      <c r="P445" s="13">
        <f t="shared" si="621"/>
        <v>0.12135810260457867</v>
      </c>
      <c r="Q445" s="13">
        <f t="shared" si="622"/>
        <v>9.9316285435291862E-2</v>
      </c>
      <c r="R445" s="13">
        <f t="shared" si="623"/>
        <v>3.7072945799455852E-2</v>
      </c>
      <c r="S445" s="13">
        <f t="shared" si="624"/>
        <v>4.3772685979563061E-2</v>
      </c>
      <c r="T445" s="13">
        <f t="shared" si="625"/>
        <v>9.3245274143150897E-2</v>
      </c>
      <c r="U445" s="13">
        <f t="shared" si="626"/>
        <v>5.6969858957468776E-2</v>
      </c>
      <c r="V445" s="13">
        <f t="shared" si="627"/>
        <v>7.0170585024113864E-3</v>
      </c>
      <c r="W445" s="13">
        <f t="shared" si="628"/>
        <v>5.0872989736101444E-2</v>
      </c>
      <c r="X445" s="13">
        <f t="shared" si="629"/>
        <v>4.7763222855481749E-2</v>
      </c>
      <c r="Y445" s="13">
        <f t="shared" si="630"/>
        <v>2.2421774986850215E-2</v>
      </c>
      <c r="Z445" s="13">
        <f t="shared" si="631"/>
        <v>1.1602249584793143E-2</v>
      </c>
      <c r="AA445" s="13">
        <f t="shared" si="632"/>
        <v>1.7829134107943418E-2</v>
      </c>
      <c r="AB445" s="13">
        <f t="shared" si="633"/>
        <v>1.3698982284248921E-2</v>
      </c>
      <c r="AC445" s="13">
        <f t="shared" si="634"/>
        <v>6.3274616967085007E-4</v>
      </c>
      <c r="AD445" s="13">
        <f t="shared" si="635"/>
        <v>1.954408388321947E-2</v>
      </c>
      <c r="AE445" s="13">
        <f t="shared" si="636"/>
        <v>1.8349392061736861E-2</v>
      </c>
      <c r="AF445" s="13">
        <f t="shared" si="637"/>
        <v>8.6138647134139188E-3</v>
      </c>
      <c r="AG445" s="13">
        <f t="shared" si="638"/>
        <v>2.6957719744012858E-3</v>
      </c>
      <c r="AH445" s="13">
        <f t="shared" si="639"/>
        <v>2.7232566604501202E-3</v>
      </c>
      <c r="AI445" s="13">
        <f t="shared" si="640"/>
        <v>4.1848184573751333E-3</v>
      </c>
      <c r="AJ445" s="13">
        <f t="shared" si="641"/>
        <v>3.2153975377210609E-3</v>
      </c>
      <c r="AK445" s="13">
        <f t="shared" si="642"/>
        <v>1.6470298422562898E-3</v>
      </c>
      <c r="AL445" s="13">
        <f t="shared" si="643"/>
        <v>3.6516061204442041E-5</v>
      </c>
      <c r="AM445" s="13">
        <f t="shared" si="644"/>
        <v>6.0066643115060693E-3</v>
      </c>
      <c r="AN445" s="13">
        <f t="shared" si="645"/>
        <v>5.63948860911824E-3</v>
      </c>
      <c r="AO445" s="13">
        <f t="shared" si="646"/>
        <v>2.6473788215076819E-3</v>
      </c>
      <c r="AP445" s="13">
        <f t="shared" si="647"/>
        <v>8.2851656835639163E-4</v>
      </c>
      <c r="AQ445" s="13">
        <f t="shared" si="648"/>
        <v>1.9446774063773491E-4</v>
      </c>
      <c r="AR445" s="13">
        <f t="shared" si="649"/>
        <v>5.1135785587002897E-4</v>
      </c>
      <c r="AS445" s="13">
        <f t="shared" si="650"/>
        <v>7.8580172946863007E-4</v>
      </c>
      <c r="AT445" s="13">
        <f t="shared" si="651"/>
        <v>6.037693084672539E-4</v>
      </c>
      <c r="AU445" s="13">
        <f t="shared" si="652"/>
        <v>3.0927002251448442E-4</v>
      </c>
      <c r="AV445" s="13">
        <f t="shared" si="653"/>
        <v>1.188135254865691E-4</v>
      </c>
      <c r="AW445" s="13">
        <f t="shared" si="654"/>
        <v>1.463443081085073E-6</v>
      </c>
      <c r="AX445" s="13">
        <f t="shared" si="655"/>
        <v>1.5384031457084126E-3</v>
      </c>
      <c r="AY445" s="13">
        <f t="shared" si="656"/>
        <v>1.4443635546330289E-3</v>
      </c>
      <c r="AZ445" s="13">
        <f t="shared" si="657"/>
        <v>6.7803621039513005E-4</v>
      </c>
      <c r="BA445" s="13">
        <f t="shared" si="658"/>
        <v>2.1219639202901111E-4</v>
      </c>
      <c r="BB445" s="13">
        <f t="shared" si="659"/>
        <v>4.9806309862001818E-5</v>
      </c>
      <c r="BC445" s="13">
        <f t="shared" si="660"/>
        <v>9.352349409336191E-6</v>
      </c>
      <c r="BD445" s="13">
        <f t="shared" si="661"/>
        <v>8.001659084555178E-5</v>
      </c>
      <c r="BE445" s="13">
        <f t="shared" si="662"/>
        <v>1.2296119977591531E-4</v>
      </c>
      <c r="BF445" s="13">
        <f t="shared" si="663"/>
        <v>9.4477010895878895E-5</v>
      </c>
      <c r="BG445" s="13">
        <f t="shared" si="664"/>
        <v>4.8394157962493344E-5</v>
      </c>
      <c r="BH445" s="13">
        <f t="shared" si="665"/>
        <v>1.8591780974208269E-5</v>
      </c>
      <c r="BI445" s="13">
        <f t="shared" si="666"/>
        <v>5.7139842385243765E-6</v>
      </c>
      <c r="BJ445" s="14">
        <f t="shared" si="667"/>
        <v>0.51133081712695383</v>
      </c>
      <c r="BK445" s="14">
        <f t="shared" si="668"/>
        <v>0.25837665074039967</v>
      </c>
      <c r="BL445" s="14">
        <f t="shared" si="669"/>
        <v>0.21901397151887575</v>
      </c>
      <c r="BM445" s="14">
        <f t="shared" si="670"/>
        <v>0.4487854131222061</v>
      </c>
      <c r="BN445" s="14">
        <f t="shared" si="671"/>
        <v>0.55009537573726441</v>
      </c>
    </row>
    <row r="446" spans="1:66" x14ac:dyDescent="0.25">
      <c r="A446" t="s">
        <v>32</v>
      </c>
      <c r="B446" t="s">
        <v>312</v>
      </c>
      <c r="C446" t="s">
        <v>208</v>
      </c>
      <c r="D446" s="11">
        <v>44444</v>
      </c>
      <c r="E446" s="10">
        <f>VLOOKUP(A446,home!$A$2:$E$405,3,FALSE)</f>
        <v>1.2278</v>
      </c>
      <c r="F446" s="10">
        <f>VLOOKUP(B446,home!$B$2:$E$405,3,FALSE)</f>
        <v>0.61080000000000001</v>
      </c>
      <c r="G446" s="10">
        <f>VLOOKUP(C446,away!$B$2:$E$405,4,FALSE)</f>
        <v>0.9163</v>
      </c>
      <c r="H446" s="10">
        <f>VLOOKUP(A446,away!$A$2:$E$405,3,FALSE)</f>
        <v>1.1316999999999999</v>
      </c>
      <c r="I446" s="10">
        <f>VLOOKUP(C446,away!$B$2:$E$405,3,FALSE)</f>
        <v>1.4359</v>
      </c>
      <c r="J446" s="10">
        <f>VLOOKUP(B446,home!$B$2:$E$405,4,FALSE)</f>
        <v>0.99409999999999998</v>
      </c>
      <c r="K446" s="12">
        <f t="shared" si="616"/>
        <v>0.68717024191200005</v>
      </c>
      <c r="L446" s="12">
        <f t="shared" si="617"/>
        <v>1.6154204826229999</v>
      </c>
      <c r="M446" s="13">
        <f t="shared" si="618"/>
        <v>9.9999436847490283E-2</v>
      </c>
      <c r="N446" s="13">
        <f t="shared" si="619"/>
        <v>6.8716637209553677E-2</v>
      </c>
      <c r="O446" s="13">
        <f t="shared" si="620"/>
        <v>0.16154113853420093</v>
      </c>
      <c r="P446" s="13">
        <f t="shared" si="621"/>
        <v>0.11100626324528678</v>
      </c>
      <c r="Q446" s="13">
        <f t="shared" si="622"/>
        <v>2.3610014107334067E-2</v>
      </c>
      <c r="R446" s="13">
        <f t="shared" si="623"/>
        <v>0.13047843198719389</v>
      </c>
      <c r="S446" s="13">
        <f t="shared" si="624"/>
        <v>3.0806149684809863E-2</v>
      </c>
      <c r="T446" s="13">
        <f t="shared" si="625"/>
        <v>3.8140100384005435E-2</v>
      </c>
      <c r="U446" s="13">
        <f t="shared" si="626"/>
        <v>8.9660895672938487E-2</v>
      </c>
      <c r="V446" s="13">
        <f t="shared" si="627"/>
        <v>3.7996609106476804E-3</v>
      </c>
      <c r="W446" s="13">
        <f t="shared" si="628"/>
        <v>5.4080330352274959E-3</v>
      </c>
      <c r="X446" s="13">
        <f t="shared" si="629"/>
        <v>8.7362473358083281E-3</v>
      </c>
      <c r="Y446" s="13">
        <f t="shared" si="630"/>
        <v>7.056356443762693E-3</v>
      </c>
      <c r="Z446" s="13">
        <f t="shared" si="631"/>
        <v>7.025917719088165E-2</v>
      </c>
      <c r="AA446" s="13">
        <f t="shared" si="632"/>
        <v>4.8280015786796228E-2</v>
      </c>
      <c r="AB446" s="13">
        <f t="shared" si="633"/>
        <v>1.6588295063863969E-2</v>
      </c>
      <c r="AC446" s="13">
        <f t="shared" si="634"/>
        <v>2.6361783412681315E-4</v>
      </c>
      <c r="AD446" s="13">
        <f t="shared" si="635"/>
        <v>9.2905984227134152E-4</v>
      </c>
      <c r="AE446" s="13">
        <f t="shared" si="636"/>
        <v>1.5008222987876185E-3</v>
      </c>
      <c r="AF446" s="13">
        <f t="shared" si="637"/>
        <v>1.2122295411194275E-3</v>
      </c>
      <c r="AG446" s="13">
        <f t="shared" si="638"/>
        <v>6.5275347678833424E-4</v>
      </c>
      <c r="AH446" s="13">
        <f t="shared" si="639"/>
        <v>2.8374528481597241E-2</v>
      </c>
      <c r="AI446" s="13">
        <f t="shared" si="640"/>
        <v>1.9498131600838114E-2</v>
      </c>
      <c r="AJ446" s="13">
        <f t="shared" si="641"/>
        <v>6.6992679044899682E-3</v>
      </c>
      <c r="AK446" s="13">
        <f t="shared" si="642"/>
        <v>1.5345125155205566E-3</v>
      </c>
      <c r="AL446" s="13">
        <f t="shared" si="643"/>
        <v>1.1705358195511796E-5</v>
      </c>
      <c r="AM446" s="13">
        <f t="shared" si="644"/>
        <v>1.2768445531286451E-4</v>
      </c>
      <c r="AN446" s="13">
        <f t="shared" si="645"/>
        <v>2.0626408442496241E-4</v>
      </c>
      <c r="AO446" s="13">
        <f t="shared" si="646"/>
        <v>1.6660161340478202E-4</v>
      </c>
      <c r="AP446" s="13">
        <f t="shared" si="647"/>
        <v>8.9710552910707772E-5</v>
      </c>
      <c r="AQ446" s="13">
        <f t="shared" si="648"/>
        <v>3.6230066169847945E-5</v>
      </c>
      <c r="AR446" s="13">
        <f t="shared" si="649"/>
        <v>9.1673588987883723E-3</v>
      </c>
      <c r="AS446" s="13">
        <f t="shared" si="650"/>
        <v>6.2995362321745336E-3</v>
      </c>
      <c r="AT446" s="13">
        <f t="shared" si="651"/>
        <v>2.1644269182983914E-3</v>
      </c>
      <c r="AU446" s="13">
        <f t="shared" si="652"/>
        <v>4.9577658968265011E-4</v>
      </c>
      <c r="AV446" s="13">
        <f t="shared" si="653"/>
        <v>8.5170729766633271E-5</v>
      </c>
      <c r="AW446" s="13">
        <f t="shared" si="654"/>
        <v>3.6093760852680008E-7</v>
      </c>
      <c r="AX446" s="13">
        <f t="shared" si="655"/>
        <v>1.4623493007623836E-5</v>
      </c>
      <c r="AY446" s="13">
        <f t="shared" si="656"/>
        <v>2.362309013200976E-5</v>
      </c>
      <c r="AZ446" s="13">
        <f t="shared" si="657"/>
        <v>1.9080611831048915E-5</v>
      </c>
      <c r="BA446" s="13">
        <f t="shared" si="658"/>
        <v>1.027440372428505E-5</v>
      </c>
      <c r="BB446" s="13">
        <f t="shared" si="659"/>
        <v>4.1493705557370284E-6</v>
      </c>
      <c r="BC446" s="13">
        <f t="shared" si="660"/>
        <v>1.3405956371460749E-6</v>
      </c>
      <c r="BD446" s="13">
        <f t="shared" si="661"/>
        <v>2.4681898894431615E-3</v>
      </c>
      <c r="BE446" s="13">
        <f t="shared" si="662"/>
        <v>1.69606664341341E-3</v>
      </c>
      <c r="BF446" s="13">
        <f t="shared" si="663"/>
        <v>5.8274326282663333E-4</v>
      </c>
      <c r="BG446" s="13">
        <f t="shared" si="664"/>
        <v>1.3348127629638862E-4</v>
      </c>
      <c r="BH446" s="13">
        <f t="shared" si="665"/>
        <v>2.2931090230827971E-5</v>
      </c>
      <c r="BI446" s="13">
        <f t="shared" si="666"/>
        <v>3.1515125642447926E-6</v>
      </c>
      <c r="BJ446" s="14">
        <f t="shared" si="667"/>
        <v>0.15666183601176942</v>
      </c>
      <c r="BK446" s="14">
        <f t="shared" si="668"/>
        <v>0.24591045697068895</v>
      </c>
      <c r="BL446" s="14">
        <f t="shared" si="669"/>
        <v>0.52577405059092475</v>
      </c>
      <c r="BM446" s="14">
        <f t="shared" si="670"/>
        <v>0.40323033668068159</v>
      </c>
      <c r="BN446" s="14">
        <f t="shared" si="671"/>
        <v>0.59535192193105968</v>
      </c>
    </row>
    <row r="447" spans="1:66" x14ac:dyDescent="0.25">
      <c r="A447" t="s">
        <v>340</v>
      </c>
      <c r="B447" t="s">
        <v>385</v>
      </c>
      <c r="C447" t="s">
        <v>377</v>
      </c>
      <c r="D447" s="11">
        <v>44444</v>
      </c>
      <c r="E447" s="10">
        <f>VLOOKUP(A447,home!$A$2:$E$405,3,FALSE)</f>
        <v>1.3524</v>
      </c>
      <c r="F447" s="10">
        <f>VLOOKUP(B447,home!$B$2:$E$405,3,FALSE)</f>
        <v>0.53400000000000003</v>
      </c>
      <c r="G447" s="10">
        <f>VLOOKUP(C447,away!$B$2:$E$405,4,FALSE)</f>
        <v>1.1091</v>
      </c>
      <c r="H447" s="10">
        <f>VLOOKUP(A447,away!$A$2:$E$405,3,FALSE)</f>
        <v>1.1317999999999999</v>
      </c>
      <c r="I447" s="10">
        <f>VLOOKUP(C447,away!$B$2:$E$405,3,FALSE)</f>
        <v>0.78539999999999999</v>
      </c>
      <c r="J447" s="10">
        <f>VLOOKUP(B447,home!$B$2:$E$405,4,FALSE)</f>
        <v>0.58899999999999997</v>
      </c>
      <c r="K447" s="12">
        <f t="shared" si="616"/>
        <v>0.80097161256000005</v>
      </c>
      <c r="L447" s="12">
        <f t="shared" si="617"/>
        <v>0.52357135907999997</v>
      </c>
      <c r="M447" s="13">
        <f t="shared" si="618"/>
        <v>0.26592446634341782</v>
      </c>
      <c r="N447" s="13">
        <f t="shared" si="619"/>
        <v>0.21299794862624483</v>
      </c>
      <c r="O447" s="13">
        <f t="shared" si="620"/>
        <v>0.13923043425604695</v>
      </c>
      <c r="P447" s="13">
        <f t="shared" si="621"/>
        <v>0.111519625443495</v>
      </c>
      <c r="Q447" s="13">
        <f t="shared" si="622"/>
        <v>8.530265519156767E-2</v>
      </c>
      <c r="R447" s="13">
        <f t="shared" si="623"/>
        <v>3.6448533844368539E-2</v>
      </c>
      <c r="S447" s="13">
        <f t="shared" si="624"/>
        <v>1.1691879117091672E-2</v>
      </c>
      <c r="T447" s="13">
        <f t="shared" si="625"/>
        <v>4.4662027111781688E-2</v>
      </c>
      <c r="U447" s="13">
        <f t="shared" si="626"/>
        <v>2.9194240928771611E-2</v>
      </c>
      <c r="V447" s="13">
        <f t="shared" si="627"/>
        <v>5.4479713222394162E-4</v>
      </c>
      <c r="W447" s="13">
        <f t="shared" si="628"/>
        <v>2.2775001761479872E-2</v>
      </c>
      <c r="X447" s="13">
        <f t="shared" si="629"/>
        <v>1.1924338625307408E-2</v>
      </c>
      <c r="Y447" s="13">
        <f t="shared" si="630"/>
        <v>3.1216210900911691E-3</v>
      </c>
      <c r="Z447" s="13">
        <f t="shared" si="631"/>
        <v>6.3611361337898055E-3</v>
      </c>
      <c r="AA447" s="13">
        <f t="shared" si="632"/>
        <v>5.0950894667953052E-3</v>
      </c>
      <c r="AB447" s="13">
        <f t="shared" si="633"/>
        <v>2.0405110131782528E-3</v>
      </c>
      <c r="AC447" s="13">
        <f t="shared" si="634"/>
        <v>1.4279330180605625E-5</v>
      </c>
      <c r="AD447" s="13">
        <f t="shared" si="635"/>
        <v>4.5605324717373436E-3</v>
      </c>
      <c r="AE447" s="13">
        <f t="shared" si="636"/>
        <v>2.387764184355992E-3</v>
      </c>
      <c r="AF447" s="13">
        <f t="shared" si="637"/>
        <v>6.2508246958290718E-4</v>
      </c>
      <c r="AG447" s="13">
        <f t="shared" si="638"/>
        <v>1.0909175937886851E-4</v>
      </c>
      <c r="AH447" s="13">
        <f t="shared" si="639"/>
        <v>8.3262717271530599E-4</v>
      </c>
      <c r="AI447" s="13">
        <f t="shared" si="640"/>
        <v>6.6691072919105243E-4</v>
      </c>
      <c r="AJ447" s="13">
        <f t="shared" si="641"/>
        <v>2.670882810968613E-4</v>
      </c>
      <c r="AK447" s="13">
        <f t="shared" si="642"/>
        <v>7.1310043735343872E-5</v>
      </c>
      <c r="AL447" s="13">
        <f t="shared" si="643"/>
        <v>2.3953050657154015E-7</v>
      </c>
      <c r="AM447" s="13">
        <f t="shared" si="644"/>
        <v>7.3057140960394056E-4</v>
      </c>
      <c r="AN447" s="13">
        <f t="shared" si="645"/>
        <v>3.8250626583132642E-4</v>
      </c>
      <c r="AO447" s="13">
        <f t="shared" si="646"/>
        <v>1.0013466272896168E-4</v>
      </c>
      <c r="AP447" s="13">
        <f t="shared" si="647"/>
        <v>1.7475880485339964E-5</v>
      </c>
      <c r="AQ447" s="13">
        <f t="shared" si="648"/>
        <v>2.2874676242072728E-6</v>
      </c>
      <c r="AR447" s="13">
        <f t="shared" si="649"/>
        <v>8.7187948085098145E-5</v>
      </c>
      <c r="AS447" s="13">
        <f t="shared" si="650"/>
        <v>6.9835071373518638E-5</v>
      </c>
      <c r="AT447" s="13">
        <f t="shared" si="651"/>
        <v>2.7967954865644953E-5</v>
      </c>
      <c r="AU447" s="13">
        <f t="shared" si="652"/>
        <v>7.4671793029136461E-6</v>
      </c>
      <c r="AV447" s="13">
        <f t="shared" si="653"/>
        <v>1.4952496618823499E-6</v>
      </c>
      <c r="AW447" s="13">
        <f t="shared" si="654"/>
        <v>2.7903028194492548E-9</v>
      </c>
      <c r="AX447" s="13">
        <f t="shared" si="655"/>
        <v>9.7527826673450102E-5</v>
      </c>
      <c r="AY447" s="13">
        <f t="shared" si="656"/>
        <v>5.1062776759536933E-5</v>
      </c>
      <c r="AZ447" s="13">
        <f t="shared" si="657"/>
        <v>1.3367503713194694E-5</v>
      </c>
      <c r="BA447" s="13">
        <f t="shared" si="658"/>
        <v>2.332947362208098E-6</v>
      </c>
      <c r="BB447" s="13">
        <f t="shared" si="659"/>
        <v>3.0536610527334859E-7</v>
      </c>
      <c r="BC447" s="13">
        <f t="shared" si="660"/>
        <v>3.1976189350986702E-8</v>
      </c>
      <c r="BD447" s="13">
        <f t="shared" si="661"/>
        <v>7.608185412385219E-6</v>
      </c>
      <c r="BE447" s="13">
        <f t="shared" si="662"/>
        <v>6.0939405384136584E-6</v>
      </c>
      <c r="BF447" s="13">
        <f t="shared" si="663"/>
        <v>2.440536689948971E-6</v>
      </c>
      <c r="BG447" s="13">
        <f t="shared" si="664"/>
        <v>6.516002026867574E-7</v>
      </c>
      <c r="BH447" s="13">
        <f t="shared" si="665"/>
        <v>1.3047831627260873E-7</v>
      </c>
      <c r="BI447" s="13">
        <f t="shared" si="666"/>
        <v>2.0901885477797022E-8</v>
      </c>
      <c r="BJ447" s="14">
        <f t="shared" si="667"/>
        <v>0.38986366737460443</v>
      </c>
      <c r="BK447" s="14">
        <f t="shared" si="668"/>
        <v>0.38974634967367522</v>
      </c>
      <c r="BL447" s="14">
        <f t="shared" si="669"/>
        <v>0.21405764478223346</v>
      </c>
      <c r="BM447" s="14">
        <f t="shared" si="670"/>
        <v>0.14855407427270545</v>
      </c>
      <c r="BN447" s="14">
        <f t="shared" si="671"/>
        <v>0.85142366370514078</v>
      </c>
    </row>
    <row r="448" spans="1:66" x14ac:dyDescent="0.25">
      <c r="A448" t="s">
        <v>340</v>
      </c>
      <c r="B448" t="s">
        <v>428</v>
      </c>
      <c r="C448" t="s">
        <v>429</v>
      </c>
      <c r="D448" s="11">
        <v>44444</v>
      </c>
      <c r="E448" s="10">
        <f>VLOOKUP(A448,home!$A$2:$E$405,3,FALSE)</f>
        <v>1.3524</v>
      </c>
      <c r="F448" s="10">
        <f>VLOOKUP(B448,home!$B$2:$E$405,3,FALSE)</f>
        <v>1.2323999999999999</v>
      </c>
      <c r="G448" s="10">
        <f>VLOOKUP(C448,away!$B$2:$E$405,4,FALSE)</f>
        <v>0.94479999999999997</v>
      </c>
      <c r="H448" s="10">
        <f>VLOOKUP(A448,away!$A$2:$E$405,3,FALSE)</f>
        <v>1.1317999999999999</v>
      </c>
      <c r="I448" s="10">
        <f>VLOOKUP(C448,away!$B$2:$E$405,3,FALSE)</f>
        <v>0.68720000000000003</v>
      </c>
      <c r="J448" s="10">
        <f>VLOOKUP(B448,home!$B$2:$E$405,4,FALSE)</f>
        <v>1.0799000000000001</v>
      </c>
      <c r="K448" s="12">
        <f t="shared" si="616"/>
        <v>1.574696043648</v>
      </c>
      <c r="L448" s="12">
        <f t="shared" si="617"/>
        <v>0.839917019504</v>
      </c>
      <c r="M448" s="13">
        <f t="shared" si="618"/>
        <v>8.9401925129097226E-2</v>
      </c>
      <c r="N448" s="13">
        <f t="shared" si="619"/>
        <v>0.14078085779530411</v>
      </c>
      <c r="O448" s="13">
        <f t="shared" si="620"/>
        <v>7.5090198492351087E-2</v>
      </c>
      <c r="P448" s="13">
        <f t="shared" si="621"/>
        <v>0.11824423848264828</v>
      </c>
      <c r="Q448" s="13">
        <f t="shared" si="622"/>
        <v>0.11084352989581857</v>
      </c>
      <c r="R448" s="13">
        <f t="shared" si="623"/>
        <v>3.1534767855829642E-2</v>
      </c>
      <c r="S448" s="13">
        <f t="shared" si="624"/>
        <v>3.9097871533951029E-2</v>
      </c>
      <c r="T448" s="13">
        <f t="shared" si="625"/>
        <v>9.3099367261398447E-2</v>
      </c>
      <c r="U448" s="13">
        <f t="shared" si="626"/>
        <v>4.965767417993306E-2</v>
      </c>
      <c r="V448" s="13">
        <f t="shared" si="627"/>
        <v>5.745710284262965E-3</v>
      </c>
      <c r="W448" s="13">
        <f t="shared" si="628"/>
        <v>5.8181622663641457E-2</v>
      </c>
      <c r="X448" s="13">
        <f t="shared" si="629"/>
        <v>4.8867735097552101E-2</v>
      </c>
      <c r="Y448" s="13">
        <f t="shared" si="630"/>
        <v>2.0522421206523485E-2</v>
      </c>
      <c r="Z448" s="13">
        <f t="shared" si="631"/>
        <v>8.8288627427396595E-3</v>
      </c>
      <c r="AA448" s="13">
        <f t="shared" si="632"/>
        <v>1.3902775230903374E-2</v>
      </c>
      <c r="AB448" s="13">
        <f t="shared" si="633"/>
        <v>1.0946322575915478E-2</v>
      </c>
      <c r="AC448" s="13">
        <f t="shared" si="634"/>
        <v>4.7495980660059784E-4</v>
      </c>
      <c r="AD448" s="13">
        <f t="shared" si="635"/>
        <v>2.2904592755364241E-2</v>
      </c>
      <c r="AE448" s="13">
        <f t="shared" si="636"/>
        <v>1.9237957280038444E-2</v>
      </c>
      <c r="AF448" s="13">
        <f t="shared" si="637"/>
        <v>8.0791438699975831E-3</v>
      </c>
      <c r="AG448" s="13">
        <f t="shared" si="638"/>
        <v>2.2619368131441275E-3</v>
      </c>
      <c r="AH448" s="13">
        <f t="shared" si="639"/>
        <v>1.853878020122951E-3</v>
      </c>
      <c r="AI448" s="13">
        <f t="shared" si="640"/>
        <v>2.9192943836935984E-3</v>
      </c>
      <c r="AJ448" s="13">
        <f t="shared" si="641"/>
        <v>2.2985006581230684E-3</v>
      </c>
      <c r="AK448" s="13">
        <f t="shared" si="642"/>
        <v>1.2064799642229071E-3</v>
      </c>
      <c r="AL448" s="13">
        <f t="shared" si="643"/>
        <v>2.512753973038331E-5</v>
      </c>
      <c r="AM448" s="13">
        <f t="shared" si="644"/>
        <v>7.2135543186481422E-3</v>
      </c>
      <c r="AN448" s="13">
        <f t="shared" si="645"/>
        <v>6.0587870433491545E-3</v>
      </c>
      <c r="AO448" s="13">
        <f t="shared" si="646"/>
        <v>2.5444391776296366E-3</v>
      </c>
      <c r="AP448" s="13">
        <f t="shared" si="647"/>
        <v>7.1237259012796458E-4</v>
      </c>
      <c r="AQ448" s="13">
        <f t="shared" si="648"/>
        <v>1.4958346566915613E-4</v>
      </c>
      <c r="AR448" s="13">
        <f t="shared" si="649"/>
        <v>3.1142074023712921E-4</v>
      </c>
      <c r="AS448" s="13">
        <f t="shared" si="650"/>
        <v>4.9039300756133892E-4</v>
      </c>
      <c r="AT448" s="13">
        <f t="shared" si="651"/>
        <v>3.8610996441974213E-4</v>
      </c>
      <c r="AU448" s="13">
        <f t="shared" si="652"/>
        <v>2.0266861112827939E-4</v>
      </c>
      <c r="AV448" s="13">
        <f t="shared" si="653"/>
        <v>7.97853650288341E-5</v>
      </c>
      <c r="AW448" s="13">
        <f t="shared" si="654"/>
        <v>9.2316766733528966E-7</v>
      </c>
      <c r="AX448" s="13">
        <f t="shared" si="655"/>
        <v>1.8931925743691962E-3</v>
      </c>
      <c r="AY448" s="13">
        <f t="shared" si="656"/>
        <v>1.59012466441128E-3</v>
      </c>
      <c r="AZ448" s="13">
        <f t="shared" si="657"/>
        <v>6.6778638438606016E-4</v>
      </c>
      <c r="BA448" s="13">
        <f t="shared" si="658"/>
        <v>1.8696171654629742E-4</v>
      </c>
      <c r="BB448" s="13">
        <f t="shared" si="659"/>
        <v>3.9258081930729442E-5</v>
      </c>
      <c r="BC448" s="13">
        <f t="shared" si="660"/>
        <v>6.594706233340424E-6</v>
      </c>
      <c r="BD448" s="13">
        <f t="shared" si="661"/>
        <v>4.3594596658616486E-5</v>
      </c>
      <c r="BE448" s="13">
        <f t="shared" si="662"/>
        <v>6.8648238882753704E-5</v>
      </c>
      <c r="BF448" s="13">
        <f t="shared" si="663"/>
        <v>5.4050055086037537E-5</v>
      </c>
      <c r="BG448" s="13">
        <f t="shared" si="664"/>
        <v>2.8370802634313265E-5</v>
      </c>
      <c r="BH448" s="13">
        <f t="shared" si="665"/>
        <v>1.1168847665842833E-5</v>
      </c>
      <c r="BI448" s="13">
        <f t="shared" si="666"/>
        <v>3.5175080463019816E-6</v>
      </c>
      <c r="BJ448" s="14">
        <f t="shared" si="667"/>
        <v>0.54584181936208342</v>
      </c>
      <c r="BK448" s="14">
        <f t="shared" si="668"/>
        <v>0.25457995744070178</v>
      </c>
      <c r="BL448" s="14">
        <f t="shared" si="669"/>
        <v>0.19108961909844438</v>
      </c>
      <c r="BM448" s="14">
        <f t="shared" si="670"/>
        <v>0.43285553949617633</v>
      </c>
      <c r="BN448" s="14">
        <f t="shared" si="671"/>
        <v>0.56589551765104895</v>
      </c>
    </row>
    <row r="449" spans="1:66" x14ac:dyDescent="0.25">
      <c r="A449" t="s">
        <v>340</v>
      </c>
      <c r="B449" t="s">
        <v>431</v>
      </c>
      <c r="C449" t="s">
        <v>365</v>
      </c>
      <c r="D449" s="11">
        <v>44444</v>
      </c>
      <c r="E449" s="10">
        <f>VLOOKUP(A449,home!$A$2:$E$405,3,FALSE)</f>
        <v>1.3524</v>
      </c>
      <c r="F449" s="10">
        <f>VLOOKUP(B449,home!$B$2:$E$405,3,FALSE)</f>
        <v>1.0269999999999999</v>
      </c>
      <c r="G449" s="10">
        <f>VLOOKUP(C449,away!$B$2:$E$405,4,FALSE)</f>
        <v>1.0681</v>
      </c>
      <c r="H449" s="10">
        <f>VLOOKUP(A449,away!$A$2:$E$405,3,FALSE)</f>
        <v>1.1317999999999999</v>
      </c>
      <c r="I449" s="10">
        <f>VLOOKUP(C449,away!$B$2:$E$405,3,FALSE)</f>
        <v>1.129</v>
      </c>
      <c r="J449" s="10">
        <f>VLOOKUP(B449,home!$B$2:$E$405,4,FALSE)</f>
        <v>1.129</v>
      </c>
      <c r="K449" s="12">
        <f t="shared" si="616"/>
        <v>1.48349989788</v>
      </c>
      <c r="L449" s="12">
        <f t="shared" si="617"/>
        <v>1.4426386838</v>
      </c>
      <c r="M449" s="13">
        <f t="shared" si="618"/>
        <v>5.3603625049058655E-2</v>
      </c>
      <c r="N449" s="13">
        <f t="shared" si="619"/>
        <v>7.9520972286276317E-2</v>
      </c>
      <c r="O449" s="13">
        <f t="shared" si="620"/>
        <v>7.7330663087682688E-2</v>
      </c>
      <c r="P449" s="13">
        <f t="shared" si="621"/>
        <v>0.11472003079356993</v>
      </c>
      <c r="Q449" s="13">
        <f t="shared" si="622"/>
        <v>5.8984677133004627E-2</v>
      </c>
      <c r="R449" s="13">
        <f t="shared" si="623"/>
        <v>5.5780103007097903E-2</v>
      </c>
      <c r="S449" s="13">
        <f t="shared" si="624"/>
        <v>6.1379642949673789E-2</v>
      </c>
      <c r="T449" s="13">
        <f t="shared" si="625"/>
        <v>8.5093576983525751E-2</v>
      </c>
      <c r="U449" s="13">
        <f t="shared" si="626"/>
        <v>8.274977711476561E-2</v>
      </c>
      <c r="V449" s="13">
        <f t="shared" si="627"/>
        <v>1.4595767694692025E-2</v>
      </c>
      <c r="W449" s="13">
        <f t="shared" si="628"/>
        <v>2.9167920834432391E-2</v>
      </c>
      <c r="X449" s="13">
        <f t="shared" si="629"/>
        <v>4.2078770921768142E-2</v>
      </c>
      <c r="Y449" s="13">
        <f t="shared" si="630"/>
        <v>3.0352231349250657E-2</v>
      </c>
      <c r="Z449" s="13">
        <f t="shared" si="631"/>
        <v>2.682351146146272E-2</v>
      </c>
      <c r="AA449" s="13">
        <f t="shared" si="632"/>
        <v>3.9792676513862944E-2</v>
      </c>
      <c r="AB449" s="13">
        <f t="shared" si="633"/>
        <v>2.9516215772343788E-2</v>
      </c>
      <c r="AC449" s="13">
        <f t="shared" si="634"/>
        <v>1.9523247236758799E-3</v>
      </c>
      <c r="AD449" s="13">
        <f t="shared" si="635"/>
        <v>1.0817651894813096E-2</v>
      </c>
      <c r="AE449" s="13">
        <f t="shared" si="636"/>
        <v>1.560596309133974E-2</v>
      </c>
      <c r="AF449" s="13">
        <f t="shared" si="637"/>
        <v>1.1256883026760872E-2</v>
      </c>
      <c r="AG449" s="13">
        <f t="shared" si="638"/>
        <v>5.4132049711389562E-3</v>
      </c>
      <c r="AH449" s="13">
        <f t="shared" si="639"/>
        <v>9.6741588174146971E-3</v>
      </c>
      <c r="AI449" s="13">
        <f t="shared" si="640"/>
        <v>1.4351613617709601E-2</v>
      </c>
      <c r="AJ449" s="13">
        <f t="shared" si="641"/>
        <v>1.0645308668142709E-2</v>
      </c>
      <c r="AK449" s="13">
        <f t="shared" si="642"/>
        <v>5.2641047740302656E-3</v>
      </c>
      <c r="AL449" s="13">
        <f t="shared" si="643"/>
        <v>1.6713104922599106E-4</v>
      </c>
      <c r="AM449" s="13">
        <f t="shared" si="644"/>
        <v>3.2095970962513214E-3</v>
      </c>
      <c r="AN449" s="13">
        <f t="shared" si="645"/>
        <v>4.6302889304643078E-3</v>
      </c>
      <c r="AO449" s="13">
        <f t="shared" si="646"/>
        <v>3.3399169641293702E-3</v>
      </c>
      <c r="AP449" s="13">
        <f t="shared" si="647"/>
        <v>1.6060978043776291E-3</v>
      </c>
      <c r="AQ449" s="13">
        <f t="shared" si="648"/>
        <v>5.7925470564035308E-4</v>
      </c>
      <c r="AR449" s="13">
        <f t="shared" si="649"/>
        <v>2.7912631486454601E-3</v>
      </c>
      <c r="AS449" s="13">
        <f t="shared" si="650"/>
        <v>4.1408385959717468E-3</v>
      </c>
      <c r="AT449" s="13">
        <f t="shared" si="651"/>
        <v>3.0714668171308254E-3</v>
      </c>
      <c r="AU449" s="13">
        <f t="shared" si="652"/>
        <v>1.5188402365184635E-3</v>
      </c>
      <c r="AV449" s="13">
        <f t="shared" si="653"/>
        <v>5.6329983394279391E-4</v>
      </c>
      <c r="AW449" s="13">
        <f t="shared" si="654"/>
        <v>9.935728899045619E-6</v>
      </c>
      <c r="AX449" s="13">
        <f t="shared" si="655"/>
        <v>7.935728274207969E-4</v>
      </c>
      <c r="AY449" s="13">
        <f t="shared" si="656"/>
        <v>1.1448388592497831E-3</v>
      </c>
      <c r="AZ449" s="13">
        <f t="shared" si="657"/>
        <v>8.2579441253560033E-4</v>
      </c>
      <c r="BA449" s="13">
        <f t="shared" si="658"/>
        <v>3.9710765479658431E-4</v>
      </c>
      <c r="BB449" s="13">
        <f t="shared" si="659"/>
        <v>1.4322071611066228E-4</v>
      </c>
      <c r="BC449" s="13">
        <f t="shared" si="660"/>
        <v>4.1323149076555846E-5</v>
      </c>
      <c r="BD449" s="13">
        <f t="shared" si="661"/>
        <v>6.7113069915022169E-4</v>
      </c>
      <c r="BE449" s="13">
        <f t="shared" si="662"/>
        <v>9.9562232365348687E-4</v>
      </c>
      <c r="BF449" s="13">
        <f t="shared" si="663"/>
        <v>7.3850280773349818E-4</v>
      </c>
      <c r="BG449" s="13">
        <f t="shared" si="664"/>
        <v>3.6518961328557947E-4</v>
      </c>
      <c r="BH449" s="13">
        <f t="shared" si="665"/>
        <v>1.3543968850399847E-4</v>
      </c>
      <c r="BI449" s="13">
        <f t="shared" si="666"/>
        <v>4.0184952812916125E-5</v>
      </c>
      <c r="BJ449" s="14">
        <f t="shared" si="667"/>
        <v>0.38500286561236352</v>
      </c>
      <c r="BK449" s="14">
        <f t="shared" si="668"/>
        <v>0.24756336111914609</v>
      </c>
      <c r="BL449" s="14">
        <f t="shared" si="669"/>
        <v>0.34013640009039925</v>
      </c>
      <c r="BM449" s="14">
        <f t="shared" si="670"/>
        <v>0.55845116379633042</v>
      </c>
      <c r="BN449" s="14">
        <f t="shared" si="671"/>
        <v>0.43994007135669017</v>
      </c>
    </row>
    <row r="450" spans="1:66" x14ac:dyDescent="0.25">
      <c r="A450" t="s">
        <v>340</v>
      </c>
      <c r="B450" t="s">
        <v>413</v>
      </c>
      <c r="C450" t="s">
        <v>415</v>
      </c>
      <c r="D450" s="11">
        <v>44444</v>
      </c>
      <c r="E450" s="10">
        <f>VLOOKUP(A450,home!$A$2:$E$405,3,FALSE)</f>
        <v>1.3524</v>
      </c>
      <c r="F450" s="10">
        <f>VLOOKUP(B450,home!$B$2:$E$405,3,FALSE)</f>
        <v>1.2735000000000001</v>
      </c>
      <c r="G450" s="10">
        <f>VLOOKUP(C450,away!$B$2:$E$405,4,FALSE)</f>
        <v>0.73939999999999995</v>
      </c>
      <c r="H450" s="10">
        <f>VLOOKUP(A450,away!$A$2:$E$405,3,FALSE)</f>
        <v>1.1317999999999999</v>
      </c>
      <c r="I450" s="10">
        <f>VLOOKUP(C450,away!$B$2:$E$405,3,FALSE)</f>
        <v>1.2762</v>
      </c>
      <c r="J450" s="10">
        <f>VLOOKUP(B450,home!$B$2:$E$405,4,FALSE)</f>
        <v>0.58899999999999997</v>
      </c>
      <c r="K450" s="12">
        <f t="shared" si="616"/>
        <v>1.2734548671600001</v>
      </c>
      <c r="L450" s="12">
        <f t="shared" si="617"/>
        <v>0.85075346123999984</v>
      </c>
      <c r="M450" s="13">
        <f t="shared" si="618"/>
        <v>0.11952755739262214</v>
      </c>
      <c r="N450" s="13">
        <f t="shared" si="619"/>
        <v>0.15221294972138091</v>
      </c>
      <c r="O450" s="13">
        <f t="shared" si="620"/>
        <v>0.10168848316533602</v>
      </c>
      <c r="P450" s="13">
        <f t="shared" si="621"/>
        <v>0.12949569382101489</v>
      </c>
      <c r="Q450" s="13">
        <f t="shared" si="622"/>
        <v>9.6918160833736472E-2</v>
      </c>
      <c r="R450" s="13">
        <f t="shared" si="623"/>
        <v>4.3255914510577524E-2</v>
      </c>
      <c r="S450" s="13">
        <f t="shared" si="624"/>
        <v>3.5073783577587586E-2</v>
      </c>
      <c r="T450" s="13">
        <f t="shared" si="625"/>
        <v>8.2453460786316296E-2</v>
      </c>
      <c r="U450" s="13">
        <f t="shared" si="626"/>
        <v>5.5084454866951828E-2</v>
      </c>
      <c r="V450" s="13">
        <f t="shared" si="627"/>
        <v>4.2220890668646311E-3</v>
      </c>
      <c r="W450" s="13">
        <f t="shared" si="628"/>
        <v>4.114030120997246E-2</v>
      </c>
      <c r="X450" s="13">
        <f t="shared" si="629"/>
        <v>3.5000253650840224E-2</v>
      </c>
      <c r="Y450" s="13">
        <f t="shared" si="630"/>
        <v>1.4888293468865129E-2</v>
      </c>
      <c r="Z450" s="13">
        <f t="shared" si="631"/>
        <v>1.2266706329658456E-2</v>
      </c>
      <c r="AA450" s="13">
        <f t="shared" si="632"/>
        <v>1.5621096879525943E-2</v>
      </c>
      <c r="AB450" s="13">
        <f t="shared" si="633"/>
        <v>9.9463809258051022E-3</v>
      </c>
      <c r="AC450" s="13">
        <f t="shared" si="634"/>
        <v>2.8588718629745909E-4</v>
      </c>
      <c r="AD450" s="13">
        <f t="shared" si="635"/>
        <v>1.3097579203066971E-2</v>
      </c>
      <c r="AE450" s="13">
        <f t="shared" si="636"/>
        <v>1.1142810840874264E-2</v>
      </c>
      <c r="AF450" s="13">
        <f t="shared" si="637"/>
        <v>4.7398924454081859E-3</v>
      </c>
      <c r="AG450" s="13">
        <f t="shared" si="638"/>
        <v>1.3441599679454473E-3</v>
      </c>
      <c r="AH450" s="13">
        <f t="shared" si="639"/>
        <v>2.6089857169928864E-3</v>
      </c>
      <c r="AI450" s="13">
        <f t="shared" si="640"/>
        <v>3.3224255596555137E-3</v>
      </c>
      <c r="AJ450" s="13">
        <f t="shared" si="641"/>
        <v>2.1154794998600509E-3</v>
      </c>
      <c r="AK450" s="13">
        <f t="shared" si="642"/>
        <v>8.9798922182466147E-4</v>
      </c>
      <c r="AL450" s="13">
        <f t="shared" si="643"/>
        <v>1.2389162918312045E-5</v>
      </c>
      <c r="AM450" s="13">
        <f t="shared" si="644"/>
        <v>3.3358351968318469E-3</v>
      </c>
      <c r="AN450" s="13">
        <f t="shared" si="645"/>
        <v>2.8379733398309097E-3</v>
      </c>
      <c r="AO450" s="13">
        <f t="shared" si="646"/>
        <v>1.2072078208839943E-3</v>
      </c>
      <c r="AP450" s="13">
        <f t="shared" si="647"/>
        <v>3.4234541068435201E-4</v>
      </c>
      <c r="AQ450" s="13">
        <f t="shared" si="648"/>
        <v>7.2812885769835416E-5</v>
      </c>
      <c r="AR450" s="13">
        <f t="shared" si="649"/>
        <v>4.4392072581148426E-4</v>
      </c>
      <c r="AS450" s="13">
        <f t="shared" si="650"/>
        <v>5.6531300891783458E-4</v>
      </c>
      <c r="AT450" s="13">
        <f t="shared" si="651"/>
        <v>3.5995030133764054E-4</v>
      </c>
      <c r="AU450" s="13">
        <f t="shared" si="652"/>
        <v>1.5279348772470898E-4</v>
      </c>
      <c r="AV450" s="13">
        <f t="shared" si="653"/>
        <v>4.8643902653345605E-5</v>
      </c>
      <c r="AW450" s="13">
        <f t="shared" si="654"/>
        <v>3.7284364537759197E-7</v>
      </c>
      <c r="AX450" s="13">
        <f t="shared" si="655"/>
        <v>7.0800592790819098E-4</v>
      </c>
      <c r="AY450" s="13">
        <f t="shared" si="656"/>
        <v>6.0233849374633126E-4</v>
      </c>
      <c r="AZ450" s="13">
        <f t="shared" si="657"/>
        <v>2.5622077919638963E-4</v>
      </c>
      <c r="BA450" s="13">
        <f t="shared" si="658"/>
        <v>7.2660238247646084E-5</v>
      </c>
      <c r="BB450" s="13">
        <f t="shared" si="659"/>
        <v>1.5453987295926978E-5</v>
      </c>
      <c r="BC450" s="13">
        <f t="shared" si="660"/>
        <v>2.6295066363937737E-6</v>
      </c>
      <c r="BD450" s="13">
        <f t="shared" si="661"/>
        <v>6.2944515666715504E-5</v>
      </c>
      <c r="BE450" s="13">
        <f t="shared" si="662"/>
        <v>8.0156999836807744E-5</v>
      </c>
      <c r="BF450" s="13">
        <f t="shared" si="663"/>
        <v>5.1038160789563089E-5</v>
      </c>
      <c r="BG450" s="13">
        <f t="shared" si="664"/>
        <v>2.1664931422787928E-5</v>
      </c>
      <c r="BH450" s="13">
        <f t="shared" si="665"/>
        <v>6.897328091759229E-6</v>
      </c>
      <c r="BI450" s="13">
        <f t="shared" si="666"/>
        <v>1.7566872057700378E-6</v>
      </c>
      <c r="BJ450" s="14">
        <f t="shared" si="667"/>
        <v>0.46239134571543827</v>
      </c>
      <c r="BK450" s="14">
        <f t="shared" si="668"/>
        <v>0.28921973870105133</v>
      </c>
      <c r="BL450" s="14">
        <f t="shared" si="669"/>
        <v>0.23633629039598789</v>
      </c>
      <c r="BM450" s="14">
        <f t="shared" si="670"/>
        <v>0.35651335604736711</v>
      </c>
      <c r="BN450" s="14">
        <f t="shared" si="671"/>
        <v>0.64309875944466799</v>
      </c>
    </row>
    <row r="451" spans="1:66" x14ac:dyDescent="0.25">
      <c r="A451" t="s">
        <v>342</v>
      </c>
      <c r="B451" t="s">
        <v>402</v>
      </c>
      <c r="C451" t="s">
        <v>384</v>
      </c>
      <c r="D451" s="11">
        <v>44444</v>
      </c>
      <c r="E451" s="10">
        <f>VLOOKUP(A451,home!$A$2:$E$405,3,FALSE)</f>
        <v>1.1707000000000001</v>
      </c>
      <c r="F451" s="10">
        <f>VLOOKUP(B451,home!$B$2:$E$405,3,FALSE)</f>
        <v>0.85419999999999996</v>
      </c>
      <c r="G451" s="10">
        <f>VLOOKUP(C451,away!$B$2:$E$405,4,FALSE)</f>
        <v>1.079</v>
      </c>
      <c r="H451" s="10">
        <f>VLOOKUP(A451,away!$A$2:$E$405,3,FALSE)</f>
        <v>0.85340000000000005</v>
      </c>
      <c r="I451" s="10">
        <f>VLOOKUP(C451,away!$B$2:$E$405,3,FALSE)</f>
        <v>1.3568</v>
      </c>
      <c r="J451" s="10">
        <f>VLOOKUP(B451,home!$B$2:$E$405,4,FALSE)</f>
        <v>0.98680000000000001</v>
      </c>
      <c r="K451" s="12">
        <f t="shared" si="616"/>
        <v>1.0790128832600001</v>
      </c>
      <c r="L451" s="12">
        <f t="shared" si="617"/>
        <v>1.1426089308159999</v>
      </c>
      <c r="M451" s="13">
        <f t="shared" si="618"/>
        <v>0.10843310780252931</v>
      </c>
      <c r="N451" s="13">
        <f t="shared" si="619"/>
        <v>0.11700072029084956</v>
      </c>
      <c r="O451" s="13">
        <f t="shared" si="620"/>
        <v>0.12389663737130409</v>
      </c>
      <c r="P451" s="13">
        <f t="shared" si="621"/>
        <v>0.1336860679162295</v>
      </c>
      <c r="Q451" s="13">
        <f t="shared" si="622"/>
        <v>6.3122642272263191E-2</v>
      </c>
      <c r="R451" s="13">
        <f t="shared" si="623"/>
        <v>7.0782702179261706E-2</v>
      </c>
      <c r="S451" s="13">
        <f t="shared" si="624"/>
        <v>4.1205045942817292E-2</v>
      </c>
      <c r="T451" s="13">
        <f t="shared" si="625"/>
        <v>7.2124494796991484E-2</v>
      </c>
      <c r="U451" s="13">
        <f t="shared" si="626"/>
        <v>7.6375447563379051E-2</v>
      </c>
      <c r="V451" s="13">
        <f t="shared" si="627"/>
        <v>5.6445865638448016E-3</v>
      </c>
      <c r="W451" s="13">
        <f t="shared" si="628"/>
        <v>2.2703381412394752E-2</v>
      </c>
      <c r="X451" s="13">
        <f t="shared" si="629"/>
        <v>2.5941086361524219E-2</v>
      </c>
      <c r="Y451" s="13">
        <f t="shared" si="630"/>
        <v>1.482025847587335E-2</v>
      </c>
      <c r="Z451" s="13">
        <f t="shared" si="631"/>
        <v>2.6958982552437848E-2</v>
      </c>
      <c r="AA451" s="13">
        <f t="shared" si="632"/>
        <v>2.9089089493661995E-2</v>
      </c>
      <c r="AB451" s="13">
        <f t="shared" si="633"/>
        <v>1.5693751162982203E-2</v>
      </c>
      <c r="AC451" s="13">
        <f t="shared" si="634"/>
        <v>4.3494705977360559E-4</v>
      </c>
      <c r="AD451" s="13">
        <f t="shared" si="635"/>
        <v>6.1243102593848894E-3</v>
      </c>
      <c r="AE451" s="13">
        <f t="shared" si="636"/>
        <v>6.9976915974612284E-3</v>
      </c>
      <c r="AF451" s="13">
        <f t="shared" si="637"/>
        <v>3.9978124571776403E-3</v>
      </c>
      <c r="AG451" s="13">
        <f t="shared" si="638"/>
        <v>1.522645405766209E-3</v>
      </c>
      <c r="AH451" s="13">
        <f t="shared" si="639"/>
        <v>7.7008935575320504E-3</v>
      </c>
      <c r="AI451" s="13">
        <f t="shared" si="640"/>
        <v>8.3093633611910165E-3</v>
      </c>
      <c r="AJ451" s="13">
        <f t="shared" si="641"/>
        <v>4.4829550592068619E-3</v>
      </c>
      <c r="AK451" s="13">
        <f t="shared" si="642"/>
        <v>1.6123887546532667E-3</v>
      </c>
      <c r="AL451" s="13">
        <f t="shared" si="643"/>
        <v>2.14496709911702E-5</v>
      </c>
      <c r="AM451" s="13">
        <f t="shared" si="644"/>
        <v>1.3216419341915383E-3</v>
      </c>
      <c r="AN451" s="13">
        <f t="shared" si="645"/>
        <v>1.5101198773481838E-3</v>
      </c>
      <c r="AO451" s="13">
        <f t="shared" si="646"/>
        <v>8.627382292303986E-4</v>
      </c>
      <c r="AP451" s="13">
        <f t="shared" si="647"/>
        <v>3.2859080189167814E-4</v>
      </c>
      <c r="AQ451" s="13">
        <f t="shared" si="648"/>
        <v>9.386269620635559E-5</v>
      </c>
      <c r="AR451" s="13">
        <f t="shared" si="649"/>
        <v>1.7598219508199039E-3</v>
      </c>
      <c r="AS451" s="13">
        <f t="shared" si="650"/>
        <v>1.8988705571784225E-3</v>
      </c>
      <c r="AT451" s="13">
        <f t="shared" si="651"/>
        <v>1.0244528974193063E-3</v>
      </c>
      <c r="AU451" s="13">
        <f t="shared" si="652"/>
        <v>3.6846595820282221E-4</v>
      </c>
      <c r="AV451" s="13">
        <f t="shared" si="653"/>
        <v>9.9394878985896483E-5</v>
      </c>
      <c r="AW451" s="13">
        <f t="shared" si="654"/>
        <v>7.3458554592848364E-7</v>
      </c>
      <c r="AX451" s="13">
        <f t="shared" si="655"/>
        <v>2.3767811234155572E-4</v>
      </c>
      <c r="AY451" s="13">
        <f t="shared" si="656"/>
        <v>2.7157313382095009E-4</v>
      </c>
      <c r="AZ451" s="13">
        <f t="shared" si="657"/>
        <v>1.5515094403675312E-4</v>
      </c>
      <c r="BA451" s="13">
        <f t="shared" si="658"/>
        <v>5.9092284760309153E-5</v>
      </c>
      <c r="BB451" s="13">
        <f t="shared" si="659"/>
        <v>1.6879843077362861E-5</v>
      </c>
      <c r="BC451" s="13">
        <f t="shared" si="660"/>
        <v>3.857411890193488E-6</v>
      </c>
      <c r="BD451" s="13">
        <f t="shared" si="661"/>
        <v>3.3513137960880924E-4</v>
      </c>
      <c r="BE451" s="13">
        <f t="shared" si="662"/>
        <v>3.6161107618260283E-4</v>
      </c>
      <c r="BF451" s="13">
        <f t="shared" si="663"/>
        <v>1.9509150496527093E-4</v>
      </c>
      <c r="BG451" s="13">
        <f t="shared" si="664"/>
        <v>7.0168749090703187E-5</v>
      </c>
      <c r="BH451" s="13">
        <f t="shared" si="665"/>
        <v>1.8928246067776793E-5</v>
      </c>
      <c r="BI451" s="13">
        <f t="shared" si="666"/>
        <v>4.0847642729293208E-6</v>
      </c>
      <c r="BJ451" s="14">
        <f t="shared" si="667"/>
        <v>0.33921622859848166</v>
      </c>
      <c r="BK451" s="14">
        <f t="shared" si="668"/>
        <v>0.2896967780900066</v>
      </c>
      <c r="BL451" s="14">
        <f t="shared" si="669"/>
        <v>0.34407925046596677</v>
      </c>
      <c r="BM451" s="14">
        <f t="shared" si="670"/>
        <v>0.38275852332618054</v>
      </c>
      <c r="BN451" s="14">
        <f t="shared" si="671"/>
        <v>0.61692187783243735</v>
      </c>
    </row>
    <row r="452" spans="1:66" x14ac:dyDescent="0.25">
      <c r="A452" t="s">
        <v>342</v>
      </c>
      <c r="B452" t="s">
        <v>406</v>
      </c>
      <c r="C452" t="s">
        <v>414</v>
      </c>
      <c r="D452" s="11">
        <v>44444</v>
      </c>
      <c r="E452" s="10">
        <f>VLOOKUP(A452,home!$A$2:$E$405,3,FALSE)</f>
        <v>1.1707000000000001</v>
      </c>
      <c r="F452" s="10">
        <f>VLOOKUP(B452,home!$B$2:$E$405,3,FALSE)</f>
        <v>1.079</v>
      </c>
      <c r="G452" s="10">
        <f>VLOOKUP(C452,away!$B$2:$E$405,4,FALSE)</f>
        <v>1.1238999999999999</v>
      </c>
      <c r="H452" s="10">
        <f>VLOOKUP(A452,away!$A$2:$E$405,3,FALSE)</f>
        <v>0.85340000000000005</v>
      </c>
      <c r="I452" s="10">
        <f>VLOOKUP(C452,away!$B$2:$E$405,3,FALSE)</f>
        <v>1.1101000000000001</v>
      </c>
      <c r="J452" s="10">
        <f>VLOOKUP(B452,home!$B$2:$E$405,4,FALSE)</f>
        <v>1.2950999999999999</v>
      </c>
      <c r="K452" s="12">
        <f t="shared" si="616"/>
        <v>1.4196939586699999</v>
      </c>
      <c r="L452" s="12">
        <f t="shared" si="617"/>
        <v>1.226925081234</v>
      </c>
      <c r="M452" s="13">
        <f t="shared" si="618"/>
        <v>7.0890486251150395E-2</v>
      </c>
      <c r="N452" s="13">
        <f t="shared" si="619"/>
        <v>0.1006427950579369</v>
      </c>
      <c r="O452" s="13">
        <f t="shared" si="620"/>
        <v>8.6977315602410468E-2</v>
      </c>
      <c r="P452" s="13">
        <f t="shared" si="621"/>
        <v>0.12348116950207605</v>
      </c>
      <c r="Q452" s="13">
        <f t="shared" si="622"/>
        <v>7.1440984063707982E-2</v>
      </c>
      <c r="R452" s="13">
        <f t="shared" si="623"/>
        <v>5.3357325005501367E-2</v>
      </c>
      <c r="S452" s="13">
        <f t="shared" si="624"/>
        <v>5.3771669612976483E-2</v>
      </c>
      <c r="T452" s="13">
        <f t="shared" si="625"/>
        <v>8.7652735175801827E-2</v>
      </c>
      <c r="U452" s="13">
        <f t="shared" si="626"/>
        <v>7.5751071961102007E-2</v>
      </c>
      <c r="V452" s="13">
        <f t="shared" si="627"/>
        <v>1.0406957737861527E-2</v>
      </c>
      <c r="W452" s="13">
        <f t="shared" si="628"/>
        <v>3.3808111158895329E-2</v>
      </c>
      <c r="X452" s="13">
        <f t="shared" si="629"/>
        <v>4.1480019529995756E-2</v>
      </c>
      <c r="Y452" s="13">
        <f t="shared" si="630"/>
        <v>2.5446438165713979E-2</v>
      </c>
      <c r="Z452" s="13">
        <f t="shared" si="631"/>
        <v>2.1821813438934568E-2</v>
      </c>
      <c r="AA452" s="13">
        <f t="shared" si="632"/>
        <v>3.098029670647922E-2</v>
      </c>
      <c r="AB452" s="13">
        <f t="shared" si="633"/>
        <v>2.1991270035996324E-2</v>
      </c>
      <c r="AC452" s="13">
        <f t="shared" si="634"/>
        <v>1.1329652436339508E-3</v>
      </c>
      <c r="AD452" s="13">
        <f t="shared" si="635"/>
        <v>1.1999292791581875E-2</v>
      </c>
      <c r="AE452" s="13">
        <f t="shared" si="636"/>
        <v>1.4722233283062144E-2</v>
      </c>
      <c r="AF452" s="13">
        <f t="shared" si="637"/>
        <v>9.0315386333834624E-3</v>
      </c>
      <c r="AG452" s="13">
        <f t="shared" si="638"/>
        <v>3.6936737571440044E-3</v>
      </c>
      <c r="AH452" s="13">
        <f t="shared" si="639"/>
        <v>6.6934325565594999E-3</v>
      </c>
      <c r="AI452" s="13">
        <f t="shared" si="640"/>
        <v>9.5026257633126134E-3</v>
      </c>
      <c r="AJ452" s="13">
        <f t="shared" si="641"/>
        <v>6.7454101938384083E-3</v>
      </c>
      <c r="AK452" s="13">
        <f t="shared" si="642"/>
        <v>3.1921393669811409E-3</v>
      </c>
      <c r="AL452" s="13">
        <f t="shared" si="643"/>
        <v>7.8938588624424466E-5</v>
      </c>
      <c r="AM452" s="13">
        <f t="shared" si="644"/>
        <v>3.4070646969042522E-3</v>
      </c>
      <c r="AN452" s="13">
        <f t="shared" si="645"/>
        <v>4.1802131300187435E-3</v>
      </c>
      <c r="AO452" s="13">
        <f t="shared" si="646"/>
        <v>2.5644041670618407E-3</v>
      </c>
      <c r="AP452" s="13">
        <f t="shared" si="647"/>
        <v>1.0487772636630522E-3</v>
      </c>
      <c r="AQ452" s="13">
        <f t="shared" si="648"/>
        <v>3.2169278235404081E-4</v>
      </c>
      <c r="AR452" s="13">
        <f t="shared" si="649"/>
        <v>1.6424680566382102E-3</v>
      </c>
      <c r="AS452" s="13">
        <f t="shared" si="650"/>
        <v>2.3318019773177221E-3</v>
      </c>
      <c r="AT452" s="13">
        <f t="shared" si="651"/>
        <v>1.6552225900063654E-3</v>
      </c>
      <c r="AU452" s="13">
        <f t="shared" si="652"/>
        <v>7.833031704287159E-4</v>
      </c>
      <c r="AV452" s="13">
        <f t="shared" si="653"/>
        <v>2.7801269471617625E-4</v>
      </c>
      <c r="AW452" s="13">
        <f t="shared" si="654"/>
        <v>3.8194395004547677E-6</v>
      </c>
      <c r="AX452" s="13">
        <f t="shared" si="655"/>
        <v>8.0616486116546723E-4</v>
      </c>
      <c r="AY452" s="13">
        <f t="shared" si="656"/>
        <v>9.891038877734373E-4</v>
      </c>
      <c r="AZ452" s="13">
        <f t="shared" si="657"/>
        <v>6.0677818392764502E-4</v>
      </c>
      <c r="BA452" s="13">
        <f t="shared" si="658"/>
        <v>2.4815712420214828E-4</v>
      </c>
      <c r="BB452" s="13">
        <f t="shared" si="659"/>
        <v>7.6117549942629186E-5</v>
      </c>
      <c r="BC452" s="13">
        <f t="shared" si="660"/>
        <v>1.8678106229338639E-5</v>
      </c>
      <c r="BD452" s="13">
        <f t="shared" si="661"/>
        <v>3.3586420896918121E-4</v>
      </c>
      <c r="BE452" s="13">
        <f t="shared" si="662"/>
        <v>4.768243884070249E-4</v>
      </c>
      <c r="BF452" s="13">
        <f t="shared" si="663"/>
        <v>3.3847235178398549E-4</v>
      </c>
      <c r="BG452" s="13">
        <f t="shared" si="664"/>
        <v>1.6017571766818375E-4</v>
      </c>
      <c r="BH452" s="13">
        <f t="shared" si="665"/>
        <v>5.6850124674788003E-5</v>
      </c>
      <c r="BI452" s="13">
        <f t="shared" si="666"/>
        <v>1.614195571008656E-5</v>
      </c>
      <c r="BJ452" s="14">
        <f t="shared" si="667"/>
        <v>0.41418497337046589</v>
      </c>
      <c r="BK452" s="14">
        <f t="shared" si="668"/>
        <v>0.26075129082409626</v>
      </c>
      <c r="BL452" s="14">
        <f t="shared" si="669"/>
        <v>0.30326602442850153</v>
      </c>
      <c r="BM452" s="14">
        <f t="shared" si="670"/>
        <v>0.49224874213094211</v>
      </c>
      <c r="BN452" s="14">
        <f t="shared" si="671"/>
        <v>0.5067900754827831</v>
      </c>
    </row>
    <row r="453" spans="1:66" x14ac:dyDescent="0.25">
      <c r="A453" t="s">
        <v>342</v>
      </c>
      <c r="B453" t="s">
        <v>363</v>
      </c>
      <c r="C453" t="s">
        <v>364</v>
      </c>
      <c r="D453" s="11">
        <v>44444</v>
      </c>
      <c r="E453" s="10">
        <f>VLOOKUP(A453,home!$A$2:$E$405,3,FALSE)</f>
        <v>1.1707000000000001</v>
      </c>
      <c r="F453" s="10">
        <f>VLOOKUP(B453,home!$B$2:$E$405,3,FALSE)</f>
        <v>1.034</v>
      </c>
      <c r="G453" s="10">
        <f>VLOOKUP(C453,away!$B$2:$E$405,4,FALSE)</f>
        <v>1.2587999999999999</v>
      </c>
      <c r="H453" s="10">
        <f>VLOOKUP(A453,away!$A$2:$E$405,3,FALSE)</f>
        <v>0.85340000000000005</v>
      </c>
      <c r="I453" s="10">
        <f>VLOOKUP(C453,away!$B$2:$E$405,3,FALSE)</f>
        <v>0.86339999999999995</v>
      </c>
      <c r="J453" s="10">
        <f>VLOOKUP(B453,home!$B$2:$E$405,4,FALSE)</f>
        <v>1.2335</v>
      </c>
      <c r="K453" s="12">
        <f t="shared" si="616"/>
        <v>1.52378218344</v>
      </c>
      <c r="L453" s="12">
        <f t="shared" si="617"/>
        <v>0.90887432826000003</v>
      </c>
      <c r="M453" s="13">
        <f t="shared" si="618"/>
        <v>8.780327207205478E-2</v>
      </c>
      <c r="N453" s="13">
        <f t="shared" si="619"/>
        <v>0.133793061631132</v>
      </c>
      <c r="O453" s="13">
        <f t="shared" si="620"/>
        <v>7.9802139923518797E-2</v>
      </c>
      <c r="P453" s="13">
        <f t="shared" si="621"/>
        <v>0.12160107901584388</v>
      </c>
      <c r="Q453" s="13">
        <f t="shared" si="622"/>
        <v>0.10193574179070444</v>
      </c>
      <c r="R453" s="13">
        <f t="shared" si="623"/>
        <v>3.6265058158349336E-2</v>
      </c>
      <c r="S453" s="13">
        <f t="shared" si="624"/>
        <v>4.2102139444424314E-2</v>
      </c>
      <c r="T453" s="13">
        <f t="shared" si="625"/>
        <v>9.2646778845711306E-2</v>
      </c>
      <c r="U453" s="13">
        <f t="shared" si="626"/>
        <v>5.5260049503108137E-2</v>
      </c>
      <c r="V453" s="13">
        <f t="shared" si="627"/>
        <v>6.4787076640506602E-3</v>
      </c>
      <c r="W453" s="13">
        <f t="shared" si="628"/>
        <v>5.177595573213855E-2</v>
      </c>
      <c r="X453" s="13">
        <f t="shared" si="629"/>
        <v>4.7057836986066921E-2</v>
      </c>
      <c r="Y453" s="13">
        <f t="shared" si="630"/>
        <v>2.1384829990040075E-2</v>
      </c>
      <c r="Z453" s="13">
        <f t="shared" si="631"/>
        <v>1.0986793457659865E-2</v>
      </c>
      <c r="AA453" s="13">
        <f t="shared" si="632"/>
        <v>1.6741480123917258E-2</v>
      </c>
      <c r="AB453" s="13">
        <f t="shared" si="633"/>
        <v>1.2755184568620003E-2</v>
      </c>
      <c r="AC453" s="13">
        <f t="shared" si="634"/>
        <v>5.6078337400275349E-4</v>
      </c>
      <c r="AD453" s="13">
        <f t="shared" si="635"/>
        <v>1.9723819718802722E-2</v>
      </c>
      <c r="AE453" s="13">
        <f t="shared" si="636"/>
        <v>1.7926473397648163E-2</v>
      </c>
      <c r="AF453" s="13">
        <f t="shared" si="637"/>
        <v>8.1464557336791161E-3</v>
      </c>
      <c r="AG453" s="13">
        <f t="shared" si="638"/>
        <v>2.4680348275491451E-3</v>
      </c>
      <c r="AH453" s="13">
        <f t="shared" si="639"/>
        <v>2.496403630890493E-3</v>
      </c>
      <c r="AI453" s="13">
        <f t="shared" si="640"/>
        <v>3.8039753754258595E-3</v>
      </c>
      <c r="AJ453" s="13">
        <f t="shared" si="641"/>
        <v>2.8982149516592055E-3</v>
      </c>
      <c r="AK453" s="13">
        <f t="shared" si="642"/>
        <v>1.4720827690392394E-3</v>
      </c>
      <c r="AL453" s="13">
        <f t="shared" si="643"/>
        <v>3.1065750404800156E-5</v>
      </c>
      <c r="AM453" s="13">
        <f t="shared" si="644"/>
        <v>6.0109610153788254E-3</v>
      </c>
      <c r="AN453" s="13">
        <f t="shared" si="645"/>
        <v>5.4632081550494774E-3</v>
      </c>
      <c r="AO453" s="13">
        <f t="shared" si="646"/>
        <v>2.4826848210325737E-3</v>
      </c>
      <c r="AP453" s="13">
        <f t="shared" si="647"/>
        <v>7.5214949966575975E-4</v>
      </c>
      <c r="AQ453" s="13">
        <f t="shared" si="648"/>
        <v>1.7090234281495311E-4</v>
      </c>
      <c r="AR453" s="13">
        <f t="shared" si="649"/>
        <v>4.5378343461828442E-4</v>
      </c>
      <c r="AS453" s="13">
        <f t="shared" si="650"/>
        <v>6.9146711281155196E-4</v>
      </c>
      <c r="AT453" s="13">
        <f t="shared" si="651"/>
        <v>5.2682263346846988E-4</v>
      </c>
      <c r="AU453" s="13">
        <f t="shared" si="652"/>
        <v>2.6758764757073191E-4</v>
      </c>
      <c r="AV453" s="13">
        <f t="shared" si="653"/>
        <v>1.019363224692258E-4</v>
      </c>
      <c r="AW453" s="13">
        <f t="shared" si="654"/>
        <v>1.1951050344053112E-6</v>
      </c>
      <c r="AX453" s="13">
        <f t="shared" si="655"/>
        <v>1.5265658834311122E-3</v>
      </c>
      <c r="AY453" s="13">
        <f t="shared" si="656"/>
        <v>1.3874565418480855E-3</v>
      </c>
      <c r="AZ453" s="13">
        <f t="shared" si="657"/>
        <v>6.3051181623106055E-4</v>
      </c>
      <c r="BA453" s="13">
        <f t="shared" si="658"/>
        <v>1.9101866781233263E-4</v>
      </c>
      <c r="BB453" s="13">
        <f t="shared" si="659"/>
        <v>4.340299084826348E-5</v>
      </c>
      <c r="BC453" s="13">
        <f t="shared" si="660"/>
        <v>7.8895728303380802E-6</v>
      </c>
      <c r="BD453" s="13">
        <f t="shared" si="661"/>
        <v>6.8738685719034795E-5</v>
      </c>
      <c r="BE453" s="13">
        <f t="shared" si="662"/>
        <v>1.0474278461174678E-4</v>
      </c>
      <c r="BF453" s="13">
        <f t="shared" si="663"/>
        <v>7.9802594517636597E-5</v>
      </c>
      <c r="BG453" s="13">
        <f t="shared" si="664"/>
        <v>4.0533923906087086E-5</v>
      </c>
      <c r="BH453" s="13">
        <f t="shared" si="665"/>
        <v>1.5441217768252053E-5</v>
      </c>
      <c r="BI453" s="13">
        <f t="shared" si="666"/>
        <v>4.7058105051759256E-6</v>
      </c>
      <c r="BJ453" s="14">
        <f t="shared" si="667"/>
        <v>0.5155257399604154</v>
      </c>
      <c r="BK453" s="14">
        <f t="shared" si="668"/>
        <v>0.25996450386262926</v>
      </c>
      <c r="BL453" s="14">
        <f t="shared" si="669"/>
        <v>0.21385015117249456</v>
      </c>
      <c r="BM453" s="14">
        <f t="shared" si="670"/>
        <v>0.43774057442478198</v>
      </c>
      <c r="BN453" s="14">
        <f t="shared" si="671"/>
        <v>0.56120035259160328</v>
      </c>
    </row>
    <row r="454" spans="1:66" s="10" customFormat="1" x14ac:dyDescent="0.25">
      <c r="A454" t="s">
        <v>342</v>
      </c>
      <c r="B454" t="s">
        <v>396</v>
      </c>
      <c r="C454" t="s">
        <v>386</v>
      </c>
      <c r="D454" s="11">
        <v>44444</v>
      </c>
      <c r="E454" s="10">
        <f>VLOOKUP(A454,home!$A$2:$E$405,3,FALSE)</f>
        <v>1.1707000000000001</v>
      </c>
      <c r="F454" s="10">
        <f>VLOOKUP(B454,home!$B$2:$E$405,3,FALSE)</f>
        <v>0.62939999999999996</v>
      </c>
      <c r="G454" s="10">
        <f>VLOOKUP(C454,away!$B$2:$E$405,4,FALSE)</f>
        <v>1.034</v>
      </c>
      <c r="H454" s="10">
        <f>VLOOKUP(A454,away!$A$2:$E$405,3,FALSE)</f>
        <v>0.85340000000000005</v>
      </c>
      <c r="I454" s="10">
        <f>VLOOKUP(C454,away!$B$2:$E$405,3,FALSE)</f>
        <v>1.4185000000000001</v>
      </c>
      <c r="J454" s="10">
        <f>VLOOKUP(B454,home!$B$2:$E$405,4,FALSE)</f>
        <v>1.4185000000000001</v>
      </c>
      <c r="K454" s="12">
        <f t="shared" si="616"/>
        <v>0.76189109172000002</v>
      </c>
      <c r="L454" s="12">
        <f t="shared" si="617"/>
        <v>1.7171621961500003</v>
      </c>
      <c r="M454" s="13">
        <f t="shared" si="618"/>
        <v>8.3822543859528115E-2</v>
      </c>
      <c r="N454" s="13">
        <f t="shared" si="619"/>
        <v>6.3863649451883456E-2</v>
      </c>
      <c r="O454" s="13">
        <f t="shared" si="620"/>
        <v>0.14393690350070701</v>
      </c>
      <c r="P454" s="13">
        <f t="shared" si="621"/>
        <v>0.10966424454694995</v>
      </c>
      <c r="Q454" s="13">
        <f t="shared" si="622"/>
        <v>2.4328572801059434E-2</v>
      </c>
      <c r="R454" s="13">
        <f t="shared" si="623"/>
        <v>0.12358150466115239</v>
      </c>
      <c r="S454" s="13">
        <f t="shared" si="624"/>
        <v>3.5868174533712334E-2</v>
      </c>
      <c r="T454" s="13">
        <f t="shared" si="625"/>
        <v>4.1776105500262374E-2</v>
      </c>
      <c r="U454" s="13">
        <f t="shared" si="626"/>
        <v>9.4155647502685666E-2</v>
      </c>
      <c r="V454" s="13">
        <f t="shared" si="627"/>
        <v>5.2139994304972754E-3</v>
      </c>
      <c r="W454" s="13">
        <f t="shared" si="628"/>
        <v>6.1785742971295571E-3</v>
      </c>
      <c r="X454" s="13">
        <f t="shared" si="629"/>
        <v>1.0609614209134933E-2</v>
      </c>
      <c r="Y454" s="13">
        <f t="shared" si="630"/>
        <v>9.1092142178311984E-3</v>
      </c>
      <c r="Z454" s="13">
        <f t="shared" si="631"/>
        <v>7.0736495982488642E-2</v>
      </c>
      <c r="AA454" s="13">
        <f t="shared" si="632"/>
        <v>5.389350614854567E-2</v>
      </c>
      <c r="AB454" s="13">
        <f t="shared" si="633"/>
        <v>2.0530491118066995E-2</v>
      </c>
      <c r="AC454" s="13">
        <f t="shared" si="634"/>
        <v>4.2633914628319554E-4</v>
      </c>
      <c r="AD454" s="13">
        <f t="shared" si="635"/>
        <v>1.1768501791282922E-3</v>
      </c>
      <c r="AE454" s="13">
        <f t="shared" si="636"/>
        <v>2.0208426381314593E-3</v>
      </c>
      <c r="AF454" s="13">
        <f t="shared" si="637"/>
        <v>1.7350572912836889E-3</v>
      </c>
      <c r="AG454" s="13">
        <f t="shared" si="638"/>
        <v>9.9312492958225662E-4</v>
      </c>
      <c r="AH454" s="13">
        <f t="shared" si="639"/>
        <v>3.0366509197311466E-2</v>
      </c>
      <c r="AI454" s="13">
        <f t="shared" si="640"/>
        <v>2.3135972844065055E-2</v>
      </c>
      <c r="AJ454" s="13">
        <f t="shared" si="641"/>
        <v>8.8135458040844994E-3</v>
      </c>
      <c r="AK454" s="13">
        <f t="shared" si="642"/>
        <v>2.2383206781993879E-3</v>
      </c>
      <c r="AL454" s="13">
        <f t="shared" si="643"/>
        <v>2.2311019563562752E-5</v>
      </c>
      <c r="AM454" s="13">
        <f t="shared" si="644"/>
        <v>1.7932633355338646E-4</v>
      </c>
      <c r="AN454" s="13">
        <f t="shared" si="645"/>
        <v>3.0793240075206057E-4</v>
      </c>
      <c r="AO454" s="13">
        <f t="shared" si="646"/>
        <v>2.6438493877057521E-4</v>
      </c>
      <c r="AP454" s="13">
        <f t="shared" si="647"/>
        <v>1.5133060736275477E-4</v>
      </c>
      <c r="AQ454" s="13">
        <f t="shared" si="648"/>
        <v>6.4964799520935348E-5</v>
      </c>
      <c r="AR454" s="13">
        <f t="shared" si="649"/>
        <v>1.0428844324532902E-2</v>
      </c>
      <c r="AS454" s="13">
        <f t="shared" si="650"/>
        <v>7.9456435877962982E-3</v>
      </c>
      <c r="AT454" s="13">
        <f t="shared" si="651"/>
        <v>3.0268575337620697E-3</v>
      </c>
      <c r="AU454" s="13">
        <f t="shared" si="652"/>
        <v>7.6871193029296348E-4</v>
      </c>
      <c r="AV454" s="13">
        <f t="shared" si="653"/>
        <v>1.4641869294727358E-4</v>
      </c>
      <c r="AW454" s="13">
        <f t="shared" si="654"/>
        <v>8.1081379809900863E-7</v>
      </c>
      <c r="AX454" s="13">
        <f t="shared" si="655"/>
        <v>2.2771189340855741E-5</v>
      </c>
      <c r="AY454" s="13">
        <f t="shared" si="656"/>
        <v>3.9101825497491324E-5</v>
      </c>
      <c r="AZ454" s="13">
        <f t="shared" si="657"/>
        <v>3.3572088272373152E-5</v>
      </c>
      <c r="BA454" s="13">
        <f t="shared" si="658"/>
        <v>1.921624027570998E-5</v>
      </c>
      <c r="BB454" s="13">
        <f t="shared" si="659"/>
        <v>8.2493503383960584E-6</v>
      </c>
      <c r="BC454" s="13">
        <f t="shared" si="660"/>
        <v>2.8330945087781832E-6</v>
      </c>
      <c r="BD454" s="13">
        <f t="shared" si="661"/>
        <v>2.984669537270231E-3</v>
      </c>
      <c r="BE454" s="13">
        <f t="shared" si="662"/>
        <v>2.2739931321742435E-3</v>
      </c>
      <c r="BF454" s="13">
        <f t="shared" si="663"/>
        <v>8.6626755501800832E-4</v>
      </c>
      <c r="BG454" s="13">
        <f t="shared" si="664"/>
        <v>2.2000051107142851E-4</v>
      </c>
      <c r="BH454" s="13">
        <f t="shared" si="665"/>
        <v>4.1904107389792145E-5</v>
      </c>
      <c r="BI454" s="13">
        <f t="shared" si="666"/>
        <v>6.3852732253521728E-6</v>
      </c>
      <c r="BJ454" s="14">
        <f t="shared" si="667"/>
        <v>0.1628852883836199</v>
      </c>
      <c r="BK454" s="14">
        <f t="shared" si="668"/>
        <v>0.23505671436203193</v>
      </c>
      <c r="BL454" s="14">
        <f t="shared" si="669"/>
        <v>0.52936209764029885</v>
      </c>
      <c r="BM454" s="14">
        <f t="shared" si="670"/>
        <v>0.44880488653545952</v>
      </c>
      <c r="BN454" s="14">
        <f t="shared" si="671"/>
        <v>0.54919741882128037</v>
      </c>
    </row>
    <row r="455" spans="1:66" x14ac:dyDescent="0.25">
      <c r="A455" t="s">
        <v>16</v>
      </c>
      <c r="B455" t="s">
        <v>254</v>
      </c>
      <c r="C455" t="s">
        <v>67</v>
      </c>
      <c r="D455" s="11">
        <v>44474</v>
      </c>
      <c r="E455" s="10">
        <f>VLOOKUP(A455,home!$A$2:$E$405,3,FALSE)</f>
        <v>1.5825</v>
      </c>
      <c r="F455" s="10">
        <f>VLOOKUP(B455,home!$B$2:$E$405,3,FALSE)</f>
        <v>1.1284000000000001</v>
      </c>
      <c r="G455" s="10">
        <f>VLOOKUP(C455,away!$B$2:$E$405,4,FALSE)</f>
        <v>1.1374</v>
      </c>
      <c r="H455" s="10">
        <f>VLOOKUP(A455,away!$A$2:$E$405,3,FALSE)</f>
        <v>1.3228</v>
      </c>
      <c r="I455" s="10">
        <f>VLOOKUP(C455,away!$B$2:$E$405,3,FALSE)</f>
        <v>1.0584</v>
      </c>
      <c r="J455" s="10">
        <f>VLOOKUP(B455,home!$B$2:$E$405,4,FALSE)</f>
        <v>0.75600000000000001</v>
      </c>
      <c r="K455" s="12">
        <f t="shared" si="616"/>
        <v>2.0310472182000003</v>
      </c>
      <c r="L455" s="12">
        <f t="shared" si="617"/>
        <v>1.0584389491199999</v>
      </c>
      <c r="M455" s="13">
        <f t="shared" si="618"/>
        <v>4.5525340803632013E-2</v>
      </c>
      <c r="N455" s="13">
        <f t="shared" si="619"/>
        <v>9.2464116796823773E-2</v>
      </c>
      <c r="O455" s="13">
        <f t="shared" si="620"/>
        <v>4.8185793878526111E-2</v>
      </c>
      <c r="P455" s="13">
        <f t="shared" si="621"/>
        <v>9.7867622613739075E-2</v>
      </c>
      <c r="Q455" s="13">
        <f t="shared" si="622"/>
        <v>9.3899493601754438E-2</v>
      </c>
      <c r="R455" s="13">
        <f t="shared" si="623"/>
        <v>2.5500860517650051E-2</v>
      </c>
      <c r="S455" s="13">
        <f t="shared" si="624"/>
        <v>5.2597473116011879E-2</v>
      </c>
      <c r="T455" s="13">
        <f t="shared" si="625"/>
        <v>9.9386881330741111E-2</v>
      </c>
      <c r="U455" s="13">
        <f t="shared" si="626"/>
        <v>5.1793451816079368E-2</v>
      </c>
      <c r="V455" s="13">
        <f t="shared" si="627"/>
        <v>1.2563429408488086E-2</v>
      </c>
      <c r="W455" s="13">
        <f t="shared" si="628"/>
        <v>6.3571435090077358E-2</v>
      </c>
      <c r="X455" s="13">
        <f t="shared" si="629"/>
        <v>6.7286482950791759E-2</v>
      </c>
      <c r="Y455" s="13">
        <f t="shared" si="630"/>
        <v>3.5609317152208414E-2</v>
      </c>
      <c r="Z455" s="13">
        <f t="shared" si="631"/>
        <v>8.9970346693190716E-3</v>
      </c>
      <c r="AA455" s="13">
        <f t="shared" si="632"/>
        <v>1.8273402237169466E-2</v>
      </c>
      <c r="AB455" s="13">
        <f t="shared" si="633"/>
        <v>1.8557071390426352E-2</v>
      </c>
      <c r="AC455" s="13">
        <f t="shared" si="634"/>
        <v>1.6880062652740338E-3</v>
      </c>
      <c r="AD455" s="13">
        <f t="shared" si="635"/>
        <v>3.2279146599170881E-2</v>
      </c>
      <c r="AE455" s="13">
        <f t="shared" si="636"/>
        <v>3.4165506004916843E-2</v>
      </c>
      <c r="AF455" s="13">
        <f t="shared" si="637"/>
        <v>1.8081051135998616E-2</v>
      </c>
      <c r="AG455" s="13">
        <f t="shared" si="638"/>
        <v>6.379229587790451E-3</v>
      </c>
      <c r="AH455" s="13">
        <f t="shared" si="639"/>
        <v>2.3807029801475713E-3</v>
      </c>
      <c r="AI455" s="13">
        <f t="shared" si="640"/>
        <v>4.8353201651891763E-3</v>
      </c>
      <c r="AJ455" s="13">
        <f t="shared" si="641"/>
        <v>4.9103817853069212E-3</v>
      </c>
      <c r="AK455" s="13">
        <f t="shared" si="642"/>
        <v>3.3244057551158582E-3</v>
      </c>
      <c r="AL455" s="13">
        <f t="shared" si="643"/>
        <v>1.4515094865696112E-4</v>
      </c>
      <c r="AM455" s="13">
        <f t="shared" si="644"/>
        <v>1.3112094181223192E-2</v>
      </c>
      <c r="AN455" s="13">
        <f t="shared" si="645"/>
        <v>1.387835118593634E-2</v>
      </c>
      <c r="AO455" s="13">
        <f t="shared" si="646"/>
        <v>7.3446937223803823E-3</v>
      </c>
      <c r="AP455" s="13">
        <f t="shared" si="647"/>
        <v>2.5913033017081837E-3</v>
      </c>
      <c r="AQ455" s="13">
        <f t="shared" si="648"/>
        <v>6.8568408587779911E-4</v>
      </c>
      <c r="AR455" s="13">
        <f t="shared" si="649"/>
        <v>5.0396575209484961E-4</v>
      </c>
      <c r="AS455" s="13">
        <f t="shared" si="650"/>
        <v>1.0235782388603155E-3</v>
      </c>
      <c r="AT455" s="13">
        <f t="shared" si="651"/>
        <v>1.0394678673236496E-3</v>
      </c>
      <c r="AU455" s="13">
        <f t="shared" si="652"/>
        <v>7.0373610677866192E-4</v>
      </c>
      <c r="AV455" s="13">
        <f t="shared" si="653"/>
        <v>3.5733031550492492E-4</v>
      </c>
      <c r="AW455" s="13">
        <f t="shared" si="654"/>
        <v>8.6676868155081886E-6</v>
      </c>
      <c r="AX455" s="13">
        <f t="shared" si="655"/>
        <v>4.4385470685916325E-3</v>
      </c>
      <c r="AY455" s="13">
        <f t="shared" si="656"/>
        <v>4.6979310948997832E-3</v>
      </c>
      <c r="AZ455" s="13">
        <f t="shared" si="657"/>
        <v>2.4862366255619488E-3</v>
      </c>
      <c r="BA455" s="13">
        <f t="shared" si="658"/>
        <v>8.7717656040781447E-4</v>
      </c>
      <c r="BB455" s="13">
        <f t="shared" si="659"/>
        <v>2.3210945919768583E-4</v>
      </c>
      <c r="BC455" s="13">
        <f t="shared" si="660"/>
        <v>4.9134738414802029E-5</v>
      </c>
      <c r="BD455" s="13">
        <f t="shared" si="661"/>
        <v>8.8902830173290473E-5</v>
      </c>
      <c r="BE455" s="13">
        <f t="shared" si="662"/>
        <v>1.805658459135687E-4</v>
      </c>
      <c r="BF455" s="13">
        <f t="shared" si="663"/>
        <v>1.8336887952234181E-4</v>
      </c>
      <c r="BG455" s="13">
        <f t="shared" si="664"/>
        <v>1.241436175527678E-4</v>
      </c>
      <c r="BH455" s="13">
        <f t="shared" si="665"/>
        <v>6.3035387271958434E-5</v>
      </c>
      <c r="BI455" s="13">
        <f t="shared" si="666"/>
        <v>2.5605569593374158E-5</v>
      </c>
      <c r="BJ455" s="14">
        <f t="shared" si="667"/>
        <v>0.59351592227447325</v>
      </c>
      <c r="BK455" s="14">
        <f t="shared" si="668"/>
        <v>0.21508495425070184</v>
      </c>
      <c r="BL455" s="14">
        <f t="shared" si="669"/>
        <v>0.18205509093620056</v>
      </c>
      <c r="BM455" s="14">
        <f t="shared" si="670"/>
        <v>0.59152051051048482</v>
      </c>
      <c r="BN455" s="14">
        <f t="shared" si="671"/>
        <v>0.40344322821212547</v>
      </c>
    </row>
    <row r="456" spans="1:66" x14ac:dyDescent="0.25">
      <c r="A456" t="s">
        <v>16</v>
      </c>
      <c r="B456" t="s">
        <v>322</v>
      </c>
      <c r="C456" t="s">
        <v>64</v>
      </c>
      <c r="D456" s="11">
        <v>44474</v>
      </c>
      <c r="E456" s="10">
        <f>VLOOKUP(A456,home!$A$2:$E$405,3,FALSE)</f>
        <v>1.5825</v>
      </c>
      <c r="F456" s="10">
        <f>VLOOKUP(B456,home!$B$2:$E$405,3,FALSE)</f>
        <v>1.306</v>
      </c>
      <c r="G456" s="10">
        <f>VLOOKUP(C456,away!$B$2:$E$405,4,FALSE)</f>
        <v>0.92679999999999996</v>
      </c>
      <c r="H456" s="10">
        <f>VLOOKUP(A456,away!$A$2:$E$405,3,FALSE)</f>
        <v>1.3228</v>
      </c>
      <c r="I456" s="10">
        <f>VLOOKUP(C456,away!$B$2:$E$405,3,FALSE)</f>
        <v>1.008</v>
      </c>
      <c r="J456" s="10">
        <f>VLOOKUP(B456,home!$B$2:$E$405,4,FALSE)</f>
        <v>0.7056</v>
      </c>
      <c r="K456" s="12">
        <f t="shared" si="616"/>
        <v>1.915459266</v>
      </c>
      <c r="L456" s="12">
        <f t="shared" si="617"/>
        <v>0.94083462144000007</v>
      </c>
      <c r="M456" s="13">
        <f t="shared" si="618"/>
        <v>5.7481398524457071E-2</v>
      </c>
      <c r="N456" s="13">
        <f t="shared" si="619"/>
        <v>0.11010327742631003</v>
      </c>
      <c r="O456" s="13">
        <f t="shared" si="620"/>
        <v>5.4080489820599348E-2</v>
      </c>
      <c r="P456" s="13">
        <f t="shared" si="621"/>
        <v>0.10358897533668571</v>
      </c>
      <c r="Q456" s="13">
        <f t="shared" si="622"/>
        <v>0.10544917148159709</v>
      </c>
      <c r="R456" s="13">
        <f t="shared" si="623"/>
        <v>2.5440398583826677E-2</v>
      </c>
      <c r="S456" s="13">
        <f t="shared" si="624"/>
        <v>4.6670210219132063E-2</v>
      </c>
      <c r="T456" s="13">
        <f t="shared" si="625"/>
        <v>9.9210231332050064E-2</v>
      </c>
      <c r="U456" s="13">
        <f t="shared" si="626"/>
        <v>4.8730047198124092E-2</v>
      </c>
      <c r="V456" s="13">
        <f t="shared" si="627"/>
        <v>9.34508936697462E-3</v>
      </c>
      <c r="W456" s="13">
        <f t="shared" si="628"/>
        <v>6.7327864202149368E-2</v>
      </c>
      <c r="X456" s="13">
        <f t="shared" si="629"/>
        <v>6.3344385628992944E-2</v>
      </c>
      <c r="Y456" s="13">
        <f t="shared" si="630"/>
        <v>2.9798295536801467E-2</v>
      </c>
      <c r="Z456" s="13">
        <f t="shared" si="631"/>
        <v>7.9784025902990968E-3</v>
      </c>
      <c r="AA456" s="13">
        <f t="shared" si="632"/>
        <v>1.528230516946681E-2</v>
      </c>
      <c r="AB456" s="13">
        <f t="shared" si="633"/>
        <v>1.4636316521347451E-2</v>
      </c>
      <c r="AC456" s="13">
        <f t="shared" si="634"/>
        <v>1.052566848585345E-3</v>
      </c>
      <c r="AD456" s="13">
        <f t="shared" si="635"/>
        <v>3.2240945336499176E-2</v>
      </c>
      <c r="AE456" s="13">
        <f t="shared" si="636"/>
        <v>3.0333397600532937E-2</v>
      </c>
      <c r="AF456" s="13">
        <f t="shared" si="637"/>
        <v>1.4269355324243203E-2</v>
      </c>
      <c r="AG456" s="13">
        <f t="shared" si="638"/>
        <v>4.4750345048924023E-3</v>
      </c>
      <c r="AH456" s="13">
        <f t="shared" si="639"/>
        <v>1.8765893451849912E-3</v>
      </c>
      <c r="AI456" s="13">
        <f t="shared" si="640"/>
        <v>3.5945304497114645E-3</v>
      </c>
      <c r="AJ456" s="13">
        <f t="shared" si="641"/>
        <v>3.4425883284094861E-3</v>
      </c>
      <c r="AK456" s="13">
        <f t="shared" si="642"/>
        <v>2.1980459042251336E-3</v>
      </c>
      <c r="AL456" s="13">
        <f t="shared" si="643"/>
        <v>7.5874508357293109E-5</v>
      </c>
      <c r="AM456" s="13">
        <f t="shared" si="644"/>
        <v>1.2351243497879368E-2</v>
      </c>
      <c r="AN456" s="13">
        <f t="shared" si="645"/>
        <v>1.1620477500640597E-2</v>
      </c>
      <c r="AO456" s="13">
        <f t="shared" si="646"/>
        <v>5.4664737751336156E-3</v>
      </c>
      <c r="AP456" s="13">
        <f t="shared" si="647"/>
        <v>1.7143492616131751E-3</v>
      </c>
      <c r="AQ456" s="13">
        <f t="shared" si="648"/>
        <v>4.0322978464144368E-4</v>
      </c>
      <c r="AR456" s="13">
        <f t="shared" si="649"/>
        <v>3.5311204523509187E-4</v>
      </c>
      <c r="AS456" s="13">
        <f t="shared" si="650"/>
        <v>6.7637173898176797E-4</v>
      </c>
      <c r="AT456" s="13">
        <f t="shared" si="651"/>
        <v>6.4778125734658051E-4</v>
      </c>
      <c r="AU456" s="13">
        <f t="shared" si="652"/>
        <v>4.1359953724187936E-4</v>
      </c>
      <c r="AV456" s="13">
        <f t="shared" si="653"/>
        <v>1.9805826650581748E-4</v>
      </c>
      <c r="AW456" s="13">
        <f t="shared" si="654"/>
        <v>3.7982154887717641E-6</v>
      </c>
      <c r="AX456" s="13">
        <f t="shared" si="655"/>
        <v>3.9430506341058824E-3</v>
      </c>
      <c r="AY456" s="13">
        <f t="shared" si="656"/>
        <v>3.7097585506577603E-3</v>
      </c>
      <c r="AZ456" s="13">
        <f t="shared" si="657"/>
        <v>1.7451346408209481E-3</v>
      </c>
      <c r="BA456" s="13">
        <f t="shared" si="658"/>
        <v>5.4729436305286927E-4</v>
      </c>
      <c r="BB456" s="13">
        <f t="shared" si="659"/>
        <v>1.2872837121977301E-4</v>
      </c>
      <c r="BC456" s="13">
        <f t="shared" si="660"/>
        <v>2.4222421681028596E-5</v>
      </c>
      <c r="BD456" s="13">
        <f t="shared" si="661"/>
        <v>5.5370006234110301E-5</v>
      </c>
      <c r="BE456" s="13">
        <f t="shared" si="662"/>
        <v>1.0605899149960435E-4</v>
      </c>
      <c r="BF456" s="13">
        <f t="shared" si="663"/>
        <v>1.015758390052662E-4</v>
      </c>
      <c r="BG456" s="13">
        <f t="shared" si="664"/>
        <v>6.4854794008120455E-5</v>
      </c>
      <c r="BH456" s="13">
        <f t="shared" si="665"/>
        <v>3.1056679031843898E-5</v>
      </c>
      <c r="BI456" s="13">
        <f t="shared" si="666"/>
        <v>1.1897560724546662E-5</v>
      </c>
      <c r="BJ456" s="14">
        <f t="shared" si="667"/>
        <v>0.59820592117551519</v>
      </c>
      <c r="BK456" s="14">
        <f t="shared" si="668"/>
        <v>0.22192387335484987</v>
      </c>
      <c r="BL456" s="14">
        <f t="shared" si="669"/>
        <v>0.17194104803671006</v>
      </c>
      <c r="BM456" s="14">
        <f t="shared" si="670"/>
        <v>0.54019957364872917</v>
      </c>
      <c r="BN456" s="14">
        <f t="shared" si="671"/>
        <v>0.45614371117347596</v>
      </c>
    </row>
    <row r="457" spans="1:66" x14ac:dyDescent="0.25">
      <c r="A457" t="s">
        <v>69</v>
      </c>
      <c r="B457" t="s">
        <v>76</v>
      </c>
      <c r="C457" t="s">
        <v>75</v>
      </c>
      <c r="D457" s="11">
        <v>44474</v>
      </c>
      <c r="E457" s="10">
        <f>VLOOKUP(A457,home!$A$2:$E$405,3,FALSE)</f>
        <v>1.3382000000000001</v>
      </c>
      <c r="F457" s="10">
        <f>VLOOKUP(B457,home!$B$2:$E$405,3,FALSE)</f>
        <v>0.39560000000000001</v>
      </c>
      <c r="G457" s="10">
        <f>VLOOKUP(C457,away!$B$2:$E$405,4,FALSE)</f>
        <v>1.1868000000000001</v>
      </c>
      <c r="H457" s="10">
        <f>VLOOKUP(A457,away!$A$2:$E$405,3,FALSE)</f>
        <v>1.3237000000000001</v>
      </c>
      <c r="I457" s="10">
        <f>VLOOKUP(C457,away!$B$2:$E$405,3,FALSE)</f>
        <v>0.75549999999999995</v>
      </c>
      <c r="J457" s="10">
        <f>VLOOKUP(B457,home!$B$2:$E$405,4,FALSE)</f>
        <v>1.0665</v>
      </c>
      <c r="K457" s="12">
        <f t="shared" si="616"/>
        <v>0.62828233065600003</v>
      </c>
      <c r="L457" s="12">
        <f t="shared" si="617"/>
        <v>1.0665590307749999</v>
      </c>
      <c r="M457" s="13">
        <f t="shared" si="618"/>
        <v>0.18362835725704957</v>
      </c>
      <c r="N457" s="13">
        <f t="shared" si="619"/>
        <v>0.11537045227199172</v>
      </c>
      <c r="O457" s="13">
        <f t="shared" si="620"/>
        <v>0.19585048273888417</v>
      </c>
      <c r="P457" s="13">
        <f t="shared" si="621"/>
        <v>0.12304939775528885</v>
      </c>
      <c r="Q457" s="13">
        <f t="shared" si="622"/>
        <v>3.624260832114188E-2</v>
      </c>
      <c r="R457" s="13">
        <f t="shared" si="623"/>
        <v>0.10444305052340008</v>
      </c>
      <c r="S457" s="13">
        <f t="shared" si="624"/>
        <v>2.0613856315699858E-2</v>
      </c>
      <c r="T457" s="13">
        <f t="shared" si="625"/>
        <v>3.8654881203755022E-2</v>
      </c>
      <c r="U457" s="13">
        <f t="shared" si="626"/>
        <v>6.5619723203664174E-2</v>
      </c>
      <c r="V457" s="13">
        <f t="shared" si="627"/>
        <v>1.5348165676407248E-3</v>
      </c>
      <c r="W457" s="13">
        <f t="shared" si="628"/>
        <v>7.5901968083531869E-3</v>
      </c>
      <c r="X457" s="13">
        <f t="shared" si="629"/>
        <v>8.0953929513086723E-3</v>
      </c>
      <c r="Y457" s="13">
        <f t="shared" si="630"/>
        <v>4.3171072299452717E-3</v>
      </c>
      <c r="Z457" s="13">
        <f t="shared" si="631"/>
        <v>3.7131559579140654E-2</v>
      </c>
      <c r="AA457" s="13">
        <f t="shared" si="632"/>
        <v>2.3329102793274614E-2</v>
      </c>
      <c r="AB457" s="13">
        <f t="shared" si="633"/>
        <v>7.3286315375359857E-3</v>
      </c>
      <c r="AC457" s="13">
        <f t="shared" si="634"/>
        <v>6.428005494838284E-5</v>
      </c>
      <c r="AD457" s="13">
        <f t="shared" si="635"/>
        <v>1.1921966352224681E-3</v>
      </c>
      <c r="AE457" s="13">
        <f t="shared" si="636"/>
        <v>1.2715480877560916E-3</v>
      </c>
      <c r="AF457" s="13">
        <f t="shared" si="637"/>
        <v>6.7809054803047084E-4</v>
      </c>
      <c r="AG457" s="13">
        <f t="shared" si="638"/>
        <v>2.410745325616892E-4</v>
      </c>
      <c r="AH457" s="13">
        <f t="shared" si="639"/>
        <v>9.9007500489731032E-3</v>
      </c>
      <c r="AI457" s="13">
        <f t="shared" si="640"/>
        <v>6.2204663160113282E-3</v>
      </c>
      <c r="AJ457" s="13">
        <f t="shared" si="641"/>
        <v>1.9541045373953694E-3</v>
      </c>
      <c r="AK457" s="13">
        <f t="shared" si="642"/>
        <v>4.0924311770007581E-4</v>
      </c>
      <c r="AL457" s="13">
        <f t="shared" si="643"/>
        <v>1.7229630907176756E-6</v>
      </c>
      <c r="AM457" s="13">
        <f t="shared" si="644"/>
        <v>1.4980721611556277E-4</v>
      </c>
      <c r="AN457" s="13">
        <f t="shared" si="645"/>
        <v>1.5977823922331554E-4</v>
      </c>
      <c r="AO457" s="13">
        <f t="shared" si="646"/>
        <v>8.5206461982477756E-5</v>
      </c>
      <c r="AP457" s="13">
        <f t="shared" si="647"/>
        <v>3.0292573835932789E-5</v>
      </c>
      <c r="AQ457" s="13">
        <f t="shared" si="648"/>
        <v>8.077204547533148E-6</v>
      </c>
      <c r="AR457" s="13">
        <f t="shared" si="649"/>
        <v>2.1119468752356578E-3</v>
      </c>
      <c r="AS457" s="13">
        <f t="shared" si="650"/>
        <v>1.3268989049947154E-3</v>
      </c>
      <c r="AT457" s="13">
        <f t="shared" si="651"/>
        <v>4.1683356828748703E-4</v>
      </c>
      <c r="AU457" s="13">
        <f t="shared" si="652"/>
        <v>8.7296388593106436E-5</v>
      </c>
      <c r="AV457" s="13">
        <f t="shared" si="653"/>
        <v>1.371169462078219E-5</v>
      </c>
      <c r="AW457" s="13">
        <f t="shared" si="654"/>
        <v>3.2071052797783765E-8</v>
      </c>
      <c r="AX457" s="13">
        <f t="shared" si="655"/>
        <v>1.5686871148362132E-5</v>
      </c>
      <c r="AY457" s="13">
        <f t="shared" si="656"/>
        <v>1.6730974087889421E-5</v>
      </c>
      <c r="AZ457" s="13">
        <f t="shared" si="657"/>
        <v>8.9222857535504897E-6</v>
      </c>
      <c r="BA457" s="13">
        <f t="shared" si="658"/>
        <v>3.1720481485348005E-6</v>
      </c>
      <c r="BB457" s="13">
        <f t="shared" si="659"/>
        <v>8.4579414971822737E-7</v>
      </c>
      <c r="BC457" s="13">
        <f t="shared" si="660"/>
        <v>1.8041787771172759E-7</v>
      </c>
      <c r="BD457" s="13">
        <f t="shared" si="661"/>
        <v>3.7541933538327204E-4</v>
      </c>
      <c r="BE457" s="13">
        <f t="shared" si="662"/>
        <v>2.3586933500792869E-4</v>
      </c>
      <c r="BF457" s="13">
        <f t="shared" si="663"/>
        <v>7.4096267764531132E-5</v>
      </c>
      <c r="BG457" s="13">
        <f t="shared" si="664"/>
        <v>1.5517791934670223E-5</v>
      </c>
      <c r="BH457" s="13">
        <f t="shared" si="665"/>
        <v>2.4373886208373716E-6</v>
      </c>
      <c r="BI457" s="13">
        <f t="shared" si="666"/>
        <v>3.0627364068282362E-7</v>
      </c>
      <c r="BJ457" s="14">
        <f t="shared" si="667"/>
        <v>0.21413224867693709</v>
      </c>
      <c r="BK457" s="14">
        <f t="shared" si="668"/>
        <v>0.32890916188780595</v>
      </c>
      <c r="BL457" s="14">
        <f t="shared" si="669"/>
        <v>0.41971588864092246</v>
      </c>
      <c r="BM457" s="14">
        <f t="shared" si="670"/>
        <v>0.24128781101401495</v>
      </c>
      <c r="BN457" s="14">
        <f t="shared" si="671"/>
        <v>0.75858434886775628</v>
      </c>
    </row>
    <row r="458" spans="1:66" x14ac:dyDescent="0.25">
      <c r="A458" t="s">
        <v>32</v>
      </c>
      <c r="B458" t="s">
        <v>330</v>
      </c>
      <c r="C458" t="s">
        <v>309</v>
      </c>
      <c r="D458" s="11">
        <v>44474</v>
      </c>
      <c r="E458" s="10">
        <f>VLOOKUP(A458,home!$A$2:$E$405,3,FALSE)</f>
        <v>1.2278</v>
      </c>
      <c r="F458" s="10">
        <f>VLOOKUP(B458,home!$B$2:$E$405,3,FALSE)</f>
        <v>1.0317000000000001</v>
      </c>
      <c r="G458" s="10">
        <f>VLOOKUP(C458,away!$B$2:$E$405,4,FALSE)</f>
        <v>0.92310000000000003</v>
      </c>
      <c r="H458" s="10">
        <f>VLOOKUP(A458,away!$A$2:$E$405,3,FALSE)</f>
        <v>1.1316999999999999</v>
      </c>
      <c r="I458" s="10">
        <f>VLOOKUP(C458,away!$B$2:$E$405,3,FALSE)</f>
        <v>0.58909999999999996</v>
      </c>
      <c r="J458" s="10">
        <f>VLOOKUP(B458,home!$B$2:$E$405,4,FALSE)</f>
        <v>0.88360000000000005</v>
      </c>
      <c r="K458" s="12">
        <f t="shared" si="616"/>
        <v>1.1693103951060002</v>
      </c>
      <c r="L458" s="12">
        <f t="shared" si="617"/>
        <v>0.58908239769199988</v>
      </c>
      <c r="M458" s="13">
        <f t="shared" si="618"/>
        <v>0.17232159789217885</v>
      </c>
      <c r="N458" s="13">
        <f t="shared" si="619"/>
        <v>0.20149743571660089</v>
      </c>
      <c r="O458" s="13">
        <f t="shared" si="620"/>
        <v>0.10151162006044138</v>
      </c>
      <c r="P458" s="13">
        <f t="shared" si="621"/>
        <v>0.11869859256072487</v>
      </c>
      <c r="Q458" s="13">
        <f t="shared" si="622"/>
        <v>0.11780652308531231</v>
      </c>
      <c r="R458" s="13">
        <f t="shared" si="623"/>
        <v>2.9899354269402063E-2</v>
      </c>
      <c r="S458" s="13">
        <f t="shared" si="624"/>
        <v>2.0440496212077622E-2</v>
      </c>
      <c r="T458" s="13">
        <f t="shared" si="625"/>
        <v>6.9397749082853705E-2</v>
      </c>
      <c r="U458" s="13">
        <f t="shared" si="626"/>
        <v>3.4961625754168793E-2</v>
      </c>
      <c r="V458" s="13">
        <f t="shared" si="627"/>
        <v>1.5644251222353993E-3</v>
      </c>
      <c r="W458" s="13">
        <f t="shared" si="628"/>
        <v>4.5917464018316853E-2</v>
      </c>
      <c r="X458" s="13">
        <f t="shared" si="629"/>
        <v>2.7049169799846225E-2</v>
      </c>
      <c r="Y458" s="13">
        <f t="shared" si="630"/>
        <v>7.9670949006357232E-3</v>
      </c>
      <c r="Z458" s="13">
        <f t="shared" si="631"/>
        <v>5.8710611008206343E-3</v>
      </c>
      <c r="AA458" s="13">
        <f t="shared" si="632"/>
        <v>6.8650927754920427E-3</v>
      </c>
      <c r="AB458" s="13">
        <f t="shared" si="633"/>
        <v>4.0137121728749765E-3</v>
      </c>
      <c r="AC458" s="13">
        <f t="shared" si="634"/>
        <v>6.7350473782518423E-5</v>
      </c>
      <c r="AD458" s="13">
        <f t="shared" si="635"/>
        <v>1.3422941998380913E-2</v>
      </c>
      <c r="AE458" s="13">
        <f t="shared" si="636"/>
        <v>7.9072188564868733E-3</v>
      </c>
      <c r="AF458" s="13">
        <f t="shared" si="637"/>
        <v>2.3290017215273403E-3</v>
      </c>
      <c r="AG458" s="13">
        <f t="shared" si="638"/>
        <v>4.5732463944870704E-4</v>
      </c>
      <c r="AH458" s="13">
        <f t="shared" si="639"/>
        <v>8.6463468756691278E-4</v>
      </c>
      <c r="AI458" s="13">
        <f t="shared" si="640"/>
        <v>1.0110263281412196E-3</v>
      </c>
      <c r="AJ458" s="13">
        <f t="shared" si="641"/>
        <v>5.9110179761068943E-4</v>
      </c>
      <c r="AK458" s="13">
        <f t="shared" si="642"/>
        <v>2.3039382550400723E-4</v>
      </c>
      <c r="AL458" s="13">
        <f t="shared" si="643"/>
        <v>1.8556945952381478E-6</v>
      </c>
      <c r="AM458" s="13">
        <f t="shared" si="644"/>
        <v>3.1391171223223422E-3</v>
      </c>
      <c r="AN458" s="13">
        <f t="shared" si="645"/>
        <v>1.8491986410536562E-3</v>
      </c>
      <c r="AO458" s="13">
        <f t="shared" si="646"/>
        <v>5.446651846403378E-4</v>
      </c>
      <c r="AP458" s="13">
        <f t="shared" si="647"/>
        <v>1.0695089096909535E-4</v>
      </c>
      <c r="AQ458" s="13">
        <f t="shared" si="648"/>
        <v>1.5750721821842583E-5</v>
      </c>
      <c r="AR458" s="13">
        <f t="shared" si="649"/>
        <v>1.0186821497591808E-4</v>
      </c>
      <c r="AS458" s="13">
        <f t="shared" si="650"/>
        <v>1.1911556270223373E-4</v>
      </c>
      <c r="AT458" s="13">
        <f t="shared" si="651"/>
        <v>6.9641532843311269E-5</v>
      </c>
      <c r="AU458" s="13">
        <f t="shared" si="652"/>
        <v>2.7144189428266577E-5</v>
      </c>
      <c r="AV458" s="13">
        <f t="shared" si="653"/>
        <v>7.9349957162996298E-6</v>
      </c>
      <c r="AW458" s="13">
        <f t="shared" si="654"/>
        <v>3.5506663021610752E-8</v>
      </c>
      <c r="AX458" s="13">
        <f t="shared" si="655"/>
        <v>6.1176704709779055E-4</v>
      </c>
      <c r="AY458" s="13">
        <f t="shared" si="656"/>
        <v>3.603811989333211E-4</v>
      </c>
      <c r="AZ458" s="13">
        <f t="shared" si="657"/>
        <v>1.0614711037537919E-4</v>
      </c>
      <c r="BA458" s="13">
        <f t="shared" si="658"/>
        <v>2.0843131429335246E-5</v>
      </c>
      <c r="BB458" s="13">
        <f t="shared" si="659"/>
        <v>3.0695804594505713E-6</v>
      </c>
      <c r="BC458" s="13">
        <f t="shared" si="660"/>
        <v>3.6164716339233083E-7</v>
      </c>
      <c r="BD458" s="13">
        <f t="shared" si="661"/>
        <v>1.0001462054436311E-5</v>
      </c>
      <c r="BE458" s="13">
        <f t="shared" si="662"/>
        <v>1.169481354651059E-5</v>
      </c>
      <c r="BF458" s="13">
        <f t="shared" si="663"/>
        <v>6.8374335243806541E-6</v>
      </c>
      <c r="BG458" s="13">
        <f t="shared" si="664"/>
        <v>2.6650273653015162E-6</v>
      </c>
      <c r="BH458" s="13">
        <f t="shared" si="665"/>
        <v>7.7906105037225503E-7</v>
      </c>
      <c r="BI458" s="13">
        <f t="shared" si="666"/>
        <v>1.8219283692449542E-7</v>
      </c>
      <c r="BJ458" s="14">
        <f t="shared" si="667"/>
        <v>0.50051017609567561</v>
      </c>
      <c r="BK458" s="14">
        <f t="shared" si="668"/>
        <v>0.31345469915452789</v>
      </c>
      <c r="BL458" s="14">
        <f t="shared" si="669"/>
        <v>0.18030642615724599</v>
      </c>
      <c r="BM458" s="14">
        <f t="shared" si="670"/>
        <v>0.25804689323133928</v>
      </c>
      <c r="BN458" s="14">
        <f t="shared" si="671"/>
        <v>0.74173512358466043</v>
      </c>
    </row>
    <row r="459" spans="1:66" x14ac:dyDescent="0.25">
      <c r="A459" t="s">
        <v>32</v>
      </c>
      <c r="B459" t="s">
        <v>35</v>
      </c>
      <c r="C459" t="s">
        <v>210</v>
      </c>
      <c r="D459" s="11">
        <v>44474</v>
      </c>
      <c r="E459" s="10">
        <f>VLOOKUP(A459,home!$A$2:$E$405,3,FALSE)</f>
        <v>1.2278</v>
      </c>
      <c r="F459" s="10">
        <f>VLOOKUP(B459,home!$B$2:$E$405,3,FALSE)</f>
        <v>1.6832</v>
      </c>
      <c r="G459" s="10">
        <f>VLOOKUP(C459,away!$B$2:$E$405,4,FALSE)</f>
        <v>1.0317000000000001</v>
      </c>
      <c r="H459" s="10">
        <f>VLOOKUP(A459,away!$A$2:$E$405,3,FALSE)</f>
        <v>1.1316999999999999</v>
      </c>
      <c r="I459" s="10">
        <f>VLOOKUP(C459,away!$B$2:$E$405,3,FALSE)</f>
        <v>0.64800000000000002</v>
      </c>
      <c r="J459" s="10">
        <f>VLOOKUP(B459,home!$B$2:$E$405,4,FALSE)</f>
        <v>0.82469999999999999</v>
      </c>
      <c r="K459" s="12">
        <f t="shared" si="616"/>
        <v>2.1321452248320005</v>
      </c>
      <c r="L459" s="12">
        <f t="shared" si="617"/>
        <v>0.60478681751999996</v>
      </c>
      <c r="M459" s="13">
        <f t="shared" si="618"/>
        <v>6.4768750173563802E-2</v>
      </c>
      <c r="N459" s="13">
        <f t="shared" si="619"/>
        <v>0.13809638140090089</v>
      </c>
      <c r="O459" s="13">
        <f t="shared" si="620"/>
        <v>3.9171286292217597E-2</v>
      </c>
      <c r="P459" s="13">
        <f t="shared" si="621"/>
        <v>8.3518871018478949E-2</v>
      </c>
      <c r="Q459" s="13">
        <f t="shared" si="622"/>
        <v>0.14722077008525478</v>
      </c>
      <c r="R459" s="13">
        <f t="shared" si="623"/>
        <v>1.1845138787417537E-2</v>
      </c>
      <c r="S459" s="13">
        <f t="shared" si="624"/>
        <v>2.6924256672812959E-2</v>
      </c>
      <c r="T459" s="13">
        <f t="shared" si="625"/>
        <v>8.9037181012704844E-2</v>
      </c>
      <c r="U459" s="13">
        <f t="shared" si="626"/>
        <v>2.5255556103064618E-2</v>
      </c>
      <c r="V459" s="13">
        <f t="shared" si="627"/>
        <v>3.8576276956251384E-3</v>
      </c>
      <c r="W459" s="13">
        <f t="shared" si="628"/>
        <v>0.10463202064445527</v>
      </c>
      <c r="X459" s="13">
        <f t="shared" si="629"/>
        <v>6.3280066776247035E-2</v>
      </c>
      <c r="Y459" s="13">
        <f t="shared" si="630"/>
        <v>1.9135475099029759E-2</v>
      </c>
      <c r="Z459" s="13">
        <f t="shared" si="631"/>
        <v>2.3879279301083213E-3</v>
      </c>
      <c r="AA459" s="13">
        <f t="shared" si="632"/>
        <v>5.0914091334234206E-3</v>
      </c>
      <c r="AB459" s="13">
        <f t="shared" si="633"/>
        <v>5.4278118357473908E-3</v>
      </c>
      <c r="AC459" s="13">
        <f t="shared" si="634"/>
        <v>3.1089907274423913E-4</v>
      </c>
      <c r="AD459" s="13">
        <f t="shared" si="635"/>
        <v>5.5772665795399676E-2</v>
      </c>
      <c r="AE459" s="13">
        <f t="shared" si="636"/>
        <v>3.3730573051006324E-2</v>
      </c>
      <c r="AF459" s="13">
        <f t="shared" si="637"/>
        <v>1.0199902964321994E-2</v>
      </c>
      <c r="AG459" s="13">
        <f t="shared" si="638"/>
        <v>2.056255617601704E-3</v>
      </c>
      <c r="AH459" s="13">
        <f t="shared" si="639"/>
        <v>3.6104683332933312E-4</v>
      </c>
      <c r="AI459" s="13">
        <f t="shared" si="640"/>
        <v>7.6980428162385284E-4</v>
      </c>
      <c r="AJ459" s="13">
        <f t="shared" si="641"/>
        <v>8.2066726155976318E-4</v>
      </c>
      <c r="AK459" s="13">
        <f t="shared" si="642"/>
        <v>5.8326059430353449E-4</v>
      </c>
      <c r="AL459" s="13">
        <f t="shared" si="643"/>
        <v>1.6036091162301991E-5</v>
      </c>
      <c r="AM459" s="13">
        <f t="shared" si="644"/>
        <v>2.3783084610362475E-2</v>
      </c>
      <c r="AN459" s="13">
        <f t="shared" si="645"/>
        <v>1.438369605231001E-2</v>
      </c>
      <c r="AO459" s="13">
        <f t="shared" si="646"/>
        <v>4.3495348798257777E-3</v>
      </c>
      <c r="AP459" s="13">
        <f t="shared" si="647"/>
        <v>8.7684711922068935E-4</v>
      </c>
      <c r="AQ459" s="13">
        <f t="shared" si="648"/>
        <v>1.3257639467126515E-4</v>
      </c>
      <c r="AR459" s="13">
        <f t="shared" si="649"/>
        <v>4.3671273060984254E-5</v>
      </c>
      <c r="AS459" s="13">
        <f t="shared" si="650"/>
        <v>9.3113496319311971E-5</v>
      </c>
      <c r="AT459" s="13">
        <f t="shared" si="651"/>
        <v>9.9265748272316551E-5</v>
      </c>
      <c r="AU459" s="13">
        <f t="shared" si="652"/>
        <v>7.0549663722731715E-5</v>
      </c>
      <c r="AV459" s="13">
        <f t="shared" si="653"/>
        <v>3.7605532154981481E-5</v>
      </c>
      <c r="AW459" s="13">
        <f t="shared" si="654"/>
        <v>5.7440090314295243E-7</v>
      </c>
      <c r="AX459" s="13">
        <f t="shared" si="655"/>
        <v>8.4514983806266413E-3</v>
      </c>
      <c r="AY459" s="13">
        <f t="shared" si="656"/>
        <v>5.1113548088946199E-3</v>
      </c>
      <c r="AZ459" s="13">
        <f t="shared" si="657"/>
        <v>1.545640004043462E-3</v>
      </c>
      <c r="BA459" s="13">
        <f t="shared" si="658"/>
        <v>3.1159423302568176E-4</v>
      </c>
      <c r="BB459" s="13">
        <f t="shared" si="659"/>
        <v>4.7112021137296827E-5</v>
      </c>
      <c r="BC459" s="13">
        <f t="shared" si="660"/>
        <v>5.6985458661121454E-6</v>
      </c>
      <c r="BD459" s="13">
        <f t="shared" si="661"/>
        <v>4.401968375266594E-6</v>
      </c>
      <c r="BE459" s="13">
        <f t="shared" si="662"/>
        <v>9.3856358511861492E-6</v>
      </c>
      <c r="BF459" s="13">
        <f t="shared" si="663"/>
        <v>1.0005769331059289E-5</v>
      </c>
      <c r="BG459" s="13">
        <f t="shared" si="664"/>
        <v>7.1112510999961816E-6</v>
      </c>
      <c r="BH459" s="13">
        <f t="shared" si="665"/>
        <v>3.7905550188595443E-6</v>
      </c>
      <c r="BI459" s="13">
        <f t="shared" si="666"/>
        <v>1.616402756584869E-6</v>
      </c>
      <c r="BJ459" s="14">
        <f t="shared" si="667"/>
        <v>0.72215992949690622</v>
      </c>
      <c r="BK459" s="14">
        <f t="shared" si="668"/>
        <v>0.184507795533282</v>
      </c>
      <c r="BL459" s="14">
        <f t="shared" si="669"/>
        <v>8.9706498418650346E-2</v>
      </c>
      <c r="BM459" s="14">
        <f t="shared" si="670"/>
        <v>0.50903017321312172</v>
      </c>
      <c r="BN459" s="14">
        <f t="shared" si="671"/>
        <v>0.48462119775783352</v>
      </c>
    </row>
    <row r="460" spans="1:66" x14ac:dyDescent="0.25">
      <c r="A460" t="s">
        <v>340</v>
      </c>
      <c r="B460" t="s">
        <v>356</v>
      </c>
      <c r="C460" t="s">
        <v>387</v>
      </c>
      <c r="D460" s="11">
        <v>44474</v>
      </c>
      <c r="E460" s="10">
        <f>VLOOKUP(A460,home!$A$2:$E$405,3,FALSE)</f>
        <v>1.3524</v>
      </c>
      <c r="F460" s="10">
        <f>VLOOKUP(B460,home!$B$2:$E$405,3,FALSE)</f>
        <v>1.0439000000000001</v>
      </c>
      <c r="G460" s="10">
        <f>VLOOKUP(C460,away!$B$2:$E$405,4,FALSE)</f>
        <v>1.4789000000000001</v>
      </c>
      <c r="H460" s="10">
        <f>VLOOKUP(A460,away!$A$2:$E$405,3,FALSE)</f>
        <v>1.1317999999999999</v>
      </c>
      <c r="I460" s="10">
        <f>VLOOKUP(C460,away!$B$2:$E$405,3,FALSE)</f>
        <v>0.98750000000000004</v>
      </c>
      <c r="J460" s="10">
        <f>VLOOKUP(B460,home!$B$2:$E$405,4,FALSE)</f>
        <v>1.0395000000000001</v>
      </c>
      <c r="K460" s="12">
        <f t="shared" si="616"/>
        <v>2.0878671854040003</v>
      </c>
      <c r="L460" s="12">
        <f t="shared" si="617"/>
        <v>1.1617997737500001</v>
      </c>
      <c r="M460" s="13">
        <f t="shared" si="618"/>
        <v>3.8787123377283982E-2</v>
      </c>
      <c r="N460" s="13">
        <f t="shared" si="619"/>
        <v>8.0982362115647605E-2</v>
      </c>
      <c r="O460" s="13">
        <f t="shared" si="620"/>
        <v>4.5062871164141871E-2</v>
      </c>
      <c r="P460" s="13">
        <f t="shared" si="621"/>
        <v>9.4085289983699971E-2</v>
      </c>
      <c r="Q460" s="13">
        <f t="shared" si="622"/>
        <v>8.4540208228882363E-2</v>
      </c>
      <c r="R460" s="13">
        <f t="shared" si="623"/>
        <v>2.6177016761512718E-2</v>
      </c>
      <c r="S460" s="13">
        <f t="shared" si="624"/>
        <v>5.7055286784306831E-2</v>
      </c>
      <c r="T460" s="13">
        <f t="shared" si="625"/>
        <v>9.8218794793093436E-2</v>
      </c>
      <c r="U460" s="13">
        <f t="shared" si="626"/>
        <v>5.4654134308132901E-2</v>
      </c>
      <c r="V460" s="13">
        <f t="shared" si="627"/>
        <v>1.5377563865974841E-2</v>
      </c>
      <c r="W460" s="13">
        <f t="shared" si="628"/>
        <v>5.8836242202768237E-2</v>
      </c>
      <c r="X460" s="13">
        <f t="shared" si="629"/>
        <v>6.8355932879476347E-2</v>
      </c>
      <c r="Y460" s="13">
        <f t="shared" si="630"/>
        <v>3.9707953676922918E-2</v>
      </c>
      <c r="Z460" s="13">
        <f t="shared" si="631"/>
        <v>1.0137484050325146E-2</v>
      </c>
      <c r="AA460" s="13">
        <f t="shared" si="632"/>
        <v>2.1165720291230306E-2</v>
      </c>
      <c r="AB460" s="13">
        <f t="shared" si="633"/>
        <v>2.2095606425749679E-2</v>
      </c>
      <c r="AC460" s="13">
        <f t="shared" si="634"/>
        <v>2.3313190525564372E-3</v>
      </c>
      <c r="AD460" s="13">
        <f t="shared" si="635"/>
        <v>3.0710564851910444E-2</v>
      </c>
      <c r="AE460" s="13">
        <f t="shared" si="636"/>
        <v>3.5679527296684263E-2</v>
      </c>
      <c r="AF460" s="13">
        <f t="shared" si="637"/>
        <v>2.0726233370397369E-2</v>
      </c>
      <c r="AG460" s="13">
        <f t="shared" si="638"/>
        <v>8.0265777468057874E-3</v>
      </c>
      <c r="AH460" s="13">
        <f t="shared" si="639"/>
        <v>2.944431669015497E-3</v>
      </c>
      <c r="AI460" s="13">
        <f t="shared" si="640"/>
        <v>6.1475822614017886E-3</v>
      </c>
      <c r="AJ460" s="13">
        <f t="shared" si="641"/>
        <v>6.4176676365762571E-3</v>
      </c>
      <c r="AK460" s="13">
        <f t="shared" si="642"/>
        <v>4.4664125550789371E-3</v>
      </c>
      <c r="AL460" s="13">
        <f t="shared" si="643"/>
        <v>2.2620169788900287E-4</v>
      </c>
      <c r="AM460" s="13">
        <f t="shared" si="644"/>
        <v>1.2823916119905054E-2</v>
      </c>
      <c r="AN460" s="13">
        <f t="shared" si="645"/>
        <v>1.4898822846694672E-2</v>
      </c>
      <c r="AO460" s="13">
        <f t="shared" si="646"/>
        <v>8.6547245062156032E-3</v>
      </c>
      <c r="AP460" s="13">
        <f t="shared" si="647"/>
        <v>3.3516856577299557E-3</v>
      </c>
      <c r="AQ460" s="13">
        <f t="shared" si="648"/>
        <v>9.7349690970794582E-4</v>
      </c>
      <c r="AR460" s="13">
        <f t="shared" si="649"/>
        <v>6.8416800937690721E-4</v>
      </c>
      <c r="AS460" s="13">
        <f t="shared" si="650"/>
        <v>1.4284519360812209E-3</v>
      </c>
      <c r="AT460" s="13">
        <f t="shared" si="651"/>
        <v>1.4912089616353969E-3</v>
      </c>
      <c r="AU460" s="13">
        <f t="shared" si="652"/>
        <v>1.0378154191929725E-3</v>
      </c>
      <c r="AV460" s="13">
        <f t="shared" si="653"/>
        <v>5.4170518955982613E-4</v>
      </c>
      <c r="AW460" s="13">
        <f t="shared" si="654"/>
        <v>1.5241493172359465E-5</v>
      </c>
      <c r="AX460" s="13">
        <f t="shared" si="655"/>
        <v>4.4624389425205286E-3</v>
      </c>
      <c r="AY460" s="13">
        <f t="shared" si="656"/>
        <v>5.1844605537935406E-3</v>
      </c>
      <c r="AZ460" s="13">
        <f t="shared" si="657"/>
        <v>3.0116525492065683E-3</v>
      </c>
      <c r="BA460" s="13">
        <f t="shared" si="658"/>
        <v>1.1663124167606007E-3</v>
      </c>
      <c r="BB460" s="13">
        <f t="shared" si="659"/>
        <v>3.3875537547857043E-4</v>
      </c>
      <c r="BC460" s="13">
        <f t="shared" si="660"/>
        <v>7.8713183717519798E-5</v>
      </c>
      <c r="BD460" s="13">
        <f t="shared" si="661"/>
        <v>1.3247770641684658E-4</v>
      </c>
      <c r="BE460" s="13">
        <f t="shared" si="662"/>
        <v>2.7659585602531897E-4</v>
      </c>
      <c r="BF460" s="13">
        <f t="shared" si="663"/>
        <v>2.8874770570699643E-4</v>
      </c>
      <c r="BG460" s="13">
        <f t="shared" si="664"/>
        <v>2.0095561986877637E-4</v>
      </c>
      <c r="BH460" s="13">
        <f t="shared" si="665"/>
        <v>1.0489216111163458E-4</v>
      </c>
      <c r="BI460" s="13">
        <f t="shared" si="666"/>
        <v>4.3800180238218279E-5</v>
      </c>
      <c r="BJ460" s="14">
        <f t="shared" si="667"/>
        <v>0.5807293762243193</v>
      </c>
      <c r="BK460" s="14">
        <f t="shared" si="668"/>
        <v>0.21304724531550459</v>
      </c>
      <c r="BL460" s="14">
        <f t="shared" si="669"/>
        <v>0.19536226181805408</v>
      </c>
      <c r="BM460" s="14">
        <f t="shared" si="670"/>
        <v>0.62447227671641337</v>
      </c>
      <c r="BN460" s="14">
        <f t="shared" si="671"/>
        <v>0.36963487163116854</v>
      </c>
    </row>
    <row r="461" spans="1:66" x14ac:dyDescent="0.25">
      <c r="A461" t="s">
        <v>342</v>
      </c>
      <c r="B461" t="s">
        <v>430</v>
      </c>
      <c r="C461" t="s">
        <v>393</v>
      </c>
      <c r="D461" s="11">
        <v>44474</v>
      </c>
      <c r="E461" s="10">
        <f>VLOOKUP(A461,home!$A$2:$E$405,3,FALSE)</f>
        <v>1.1707000000000001</v>
      </c>
      <c r="F461" s="10">
        <f>VLOOKUP(B461,home!$B$2:$E$405,3,FALSE)</f>
        <v>1.2338</v>
      </c>
      <c r="G461" s="10">
        <f>VLOOKUP(C461,away!$B$2:$E$405,4,FALSE)</f>
        <v>0.90159999999999996</v>
      </c>
      <c r="H461" s="10">
        <f>VLOOKUP(A461,away!$A$2:$E$405,3,FALSE)</f>
        <v>0.85340000000000005</v>
      </c>
      <c r="I461" s="10">
        <f>VLOOKUP(C461,away!$B$2:$E$405,3,FALSE)</f>
        <v>1.1067</v>
      </c>
      <c r="J461" s="10">
        <f>VLOOKUP(B461,home!$B$2:$E$405,4,FALSE)</f>
        <v>1.1067</v>
      </c>
      <c r="K461" s="12">
        <f t="shared" si="616"/>
        <v>1.3022797494559999</v>
      </c>
      <c r="L461" s="12">
        <f t="shared" si="617"/>
        <v>1.045231425126</v>
      </c>
      <c r="M461" s="13">
        <f t="shared" si="618"/>
        <v>9.5606815026069353E-2</v>
      </c>
      <c r="N461" s="13">
        <f t="shared" si="619"/>
        <v>0.12450681911843572</v>
      </c>
      <c r="O461" s="13">
        <f t="shared" si="620"/>
        <v>9.9931247521456323E-2</v>
      </c>
      <c r="P461" s="13">
        <f t="shared" si="621"/>
        <v>0.13013843998506766</v>
      </c>
      <c r="Q461" s="13">
        <f t="shared" si="622"/>
        <v>8.1071354603560006E-2</v>
      </c>
      <c r="R461" s="13">
        <f t="shared" si="623"/>
        <v>5.2225640130735426E-2</v>
      </c>
      <c r="S461" s="13">
        <f t="shared" si="624"/>
        <v>4.4285581412603997E-2</v>
      </c>
      <c r="T461" s="13">
        <f t="shared" si="625"/>
        <v>8.4738327509174316E-2</v>
      </c>
      <c r="U461" s="13">
        <f t="shared" si="626"/>
        <v>6.8012393544633343E-2</v>
      </c>
      <c r="V461" s="13">
        <f t="shared" si="627"/>
        <v>6.697868042259577E-3</v>
      </c>
      <c r="W461" s="13">
        <f t="shared" si="628"/>
        <v>3.5192527787060876E-2</v>
      </c>
      <c r="X461" s="13">
        <f t="shared" si="629"/>
        <v>3.6784335972655992E-2</v>
      </c>
      <c r="Y461" s="13">
        <f t="shared" si="630"/>
        <v>1.9224071955506405E-2</v>
      </c>
      <c r="Z461" s="13">
        <f t="shared" si="631"/>
        <v>1.819596008732207E-2</v>
      </c>
      <c r="AA461" s="13">
        <f t="shared" si="632"/>
        <v>2.3696230343629159E-2</v>
      </c>
      <c r="AB461" s="13">
        <f t="shared" si="633"/>
        <v>1.5429560457476526E-2</v>
      </c>
      <c r="AC461" s="13">
        <f t="shared" si="634"/>
        <v>5.6981430796004546E-4</v>
      </c>
      <c r="AD461" s="13">
        <f t="shared" si="635"/>
        <v>1.1457629067314241E-2</v>
      </c>
      <c r="AE461" s="13">
        <f t="shared" si="636"/>
        <v>1.1975873958593945E-2</v>
      </c>
      <c r="AF461" s="13">
        <f t="shared" si="637"/>
        <v>6.2587799024352497E-3</v>
      </c>
      <c r="AG461" s="13">
        <f t="shared" si="638"/>
        <v>2.1806244789907879E-3</v>
      </c>
      <c r="AH461" s="13">
        <f t="shared" si="639"/>
        <v>4.7547473234018645E-3</v>
      </c>
      <c r="AI461" s="13">
        <f t="shared" si="640"/>
        <v>6.1920111530463662E-3</v>
      </c>
      <c r="AJ461" s="13">
        <f t="shared" si="641"/>
        <v>4.0318653665089906E-3</v>
      </c>
      <c r="AK461" s="13">
        <f t="shared" si="642"/>
        <v>1.7502055397792169E-3</v>
      </c>
      <c r="AL461" s="13">
        <f t="shared" si="643"/>
        <v>3.1024878341097886E-5</v>
      </c>
      <c r="AM461" s="13">
        <f t="shared" si="644"/>
        <v>2.9842076622283542E-3</v>
      </c>
      <c r="AN461" s="13">
        <f t="shared" si="645"/>
        <v>3.1191876276628716E-3</v>
      </c>
      <c r="AO461" s="13">
        <f t="shared" si="646"/>
        <v>1.630136464648725E-3</v>
      </c>
      <c r="AP461" s="13">
        <f t="shared" si="647"/>
        <v>5.6795662003154878E-4</v>
      </c>
      <c r="AQ461" s="13">
        <f t="shared" si="648"/>
        <v>1.4841152684133042E-4</v>
      </c>
      <c r="AR461" s="13">
        <f t="shared" si="649"/>
        <v>9.9396226419067339E-4</v>
      </c>
      <c r="AS461" s="13">
        <f t="shared" si="650"/>
        <v>1.2944169283789484E-3</v>
      </c>
      <c r="AT461" s="13">
        <f t="shared" si="651"/>
        <v>8.4284647659047115E-4</v>
      </c>
      <c r="AU461" s="13">
        <f t="shared" si="652"/>
        <v>3.6587396612137031E-4</v>
      </c>
      <c r="AV461" s="13">
        <f t="shared" si="653"/>
        <v>1.191175642332528E-4</v>
      </c>
      <c r="AW461" s="13">
        <f t="shared" si="654"/>
        <v>1.1730710906772081E-6</v>
      </c>
      <c r="AX461" s="13">
        <f t="shared" si="655"/>
        <v>6.4771220111523563E-4</v>
      </c>
      <c r="AY461" s="13">
        <f t="shared" si="656"/>
        <v>6.7700914704317604E-4</v>
      </c>
      <c r="AZ461" s="13">
        <f t="shared" si="657"/>
        <v>3.538156177936383E-4</v>
      </c>
      <c r="BA461" s="13">
        <f t="shared" si="658"/>
        <v>1.2327306747276023E-4</v>
      </c>
      <c r="BB461" s="13">
        <f t="shared" si="659"/>
        <v>3.2212220998551676E-5</v>
      </c>
      <c r="BC461" s="13">
        <f t="shared" si="660"/>
        <v>6.7338451321579679E-6</v>
      </c>
      <c r="BD461" s="13">
        <f t="shared" si="661"/>
        <v>1.7315343232024712E-4</v>
      </c>
      <c r="BE461" s="13">
        <f t="shared" si="662"/>
        <v>2.2549420845945786E-4</v>
      </c>
      <c r="BF461" s="13">
        <f t="shared" si="663"/>
        <v>1.4682827064818092E-4</v>
      </c>
      <c r="BG461" s="13">
        <f t="shared" si="664"/>
        <v>6.3737161170923602E-5</v>
      </c>
      <c r="BH461" s="13">
        <f t="shared" si="665"/>
        <v>2.0750903570176772E-5</v>
      </c>
      <c r="BI461" s="13">
        <f t="shared" si="666"/>
        <v>5.404696300471084E-6</v>
      </c>
      <c r="BJ461" s="14">
        <f t="shared" si="667"/>
        <v>0.42368100035469591</v>
      </c>
      <c r="BK461" s="14">
        <f t="shared" si="668"/>
        <v>0.27800655279934494</v>
      </c>
      <c r="BL461" s="14">
        <f t="shared" si="669"/>
        <v>0.28027548725265145</v>
      </c>
      <c r="BM461" s="14">
        <f t="shared" si="670"/>
        <v>0.41600284803273729</v>
      </c>
      <c r="BN461" s="14">
        <f t="shared" si="671"/>
        <v>0.58348031638532438</v>
      </c>
    </row>
    <row r="462" spans="1:66" s="15" customFormat="1" x14ac:dyDescent="0.25">
      <c r="A462" s="15" t="s">
        <v>342</v>
      </c>
      <c r="B462" s="15" t="s">
        <v>420</v>
      </c>
      <c r="C462" s="15" t="s">
        <v>398</v>
      </c>
      <c r="D462" s="16">
        <v>44474</v>
      </c>
      <c r="E462" s="15">
        <f>VLOOKUP(A462,home!$A$2:$E$405,3,FALSE)</f>
        <v>1.1707000000000001</v>
      </c>
      <c r="F462" s="15">
        <f>VLOOKUP(B462,home!$B$2:$E$405,3,FALSE)</f>
        <v>0.94910000000000005</v>
      </c>
      <c r="G462" s="15">
        <f>VLOOKUP(C462,away!$B$2:$E$405,4,FALSE)</f>
        <v>1.6609</v>
      </c>
      <c r="H462" s="15">
        <f>VLOOKUP(A462,away!$A$2:$E$405,3,FALSE)</f>
        <v>0.85340000000000005</v>
      </c>
      <c r="I462" s="15">
        <f>VLOOKUP(C462,away!$B$2:$E$405,3,FALSE)</f>
        <v>1.0416000000000001</v>
      </c>
      <c r="J462" s="15">
        <f>VLOOKUP(B462,home!$B$2:$E$405,4,FALSE)</f>
        <v>0.65100000000000002</v>
      </c>
      <c r="K462" s="17">
        <f t="shared" si="616"/>
        <v>1.8454448744330003</v>
      </c>
      <c r="L462" s="17">
        <f t="shared" si="617"/>
        <v>0.57867483744000014</v>
      </c>
      <c r="M462" s="18">
        <f t="shared" si="618"/>
        <v>8.855603957100576E-2</v>
      </c>
      <c r="N462" s="18">
        <f t="shared" si="619"/>
        <v>0.16342528932639855</v>
      </c>
      <c r="O462" s="18">
        <f t="shared" si="620"/>
        <v>5.1245151803081972E-2</v>
      </c>
      <c r="P462" s="18">
        <f t="shared" si="621"/>
        <v>9.4570102734538655E-2</v>
      </c>
      <c r="Q462" s="18">
        <f t="shared" si="622"/>
        <v>0.15079618127006619</v>
      </c>
      <c r="R462" s="18">
        <f t="shared" si="623"/>
        <v>1.4827139944618295E-2</v>
      </c>
      <c r="S462" s="18">
        <f t="shared" si="624"/>
        <v>2.5248149009786461E-2</v>
      </c>
      <c r="T462" s="18">
        <f t="shared" si="625"/>
        <v>8.7261955683028344E-2</v>
      </c>
      <c r="U462" s="18">
        <f t="shared" si="626"/>
        <v>2.7362669413296636E-2</v>
      </c>
      <c r="V462" s="18">
        <f t="shared" si="627"/>
        <v>2.9958682500549161E-3</v>
      </c>
      <c r="W462" s="18">
        <f t="shared" si="628"/>
        <v>9.2762013269637761E-2</v>
      </c>
      <c r="X462" s="18">
        <f t="shared" si="629"/>
        <v>5.3679042949414758E-2</v>
      </c>
      <c r="Y462" s="18">
        <f t="shared" si="630"/>
        <v>1.5531355726343685E-2</v>
      </c>
      <c r="Z462" s="18">
        <f t="shared" si="631"/>
        <v>2.8600309323840419E-3</v>
      </c>
      <c r="AA462" s="18">
        <f t="shared" si="632"/>
        <v>5.2780294248879651E-3</v>
      </c>
      <c r="AB462" s="18">
        <f t="shared" si="633"/>
        <v>4.8701561746330273E-3</v>
      </c>
      <c r="AC462" s="18">
        <f t="shared" si="634"/>
        <v>1.9995782441782628E-4</v>
      </c>
      <c r="AD462" s="18">
        <f t="shared" si="635"/>
        <v>4.2796795482634743E-2</v>
      </c>
      <c r="AE462" s="18">
        <f t="shared" si="636"/>
        <v>2.4765428668866593E-2</v>
      </c>
      <c r="AF462" s="18">
        <f t="shared" si="637"/>
        <v>7.1655652045441469E-3</v>
      </c>
      <c r="AG462" s="18">
        <f t="shared" si="638"/>
        <v>1.3821774266351021E-3</v>
      </c>
      <c r="AH462" s="18">
        <f t="shared" si="639"/>
        <v>4.1375698371767675E-4</v>
      </c>
      <c r="AI462" s="18">
        <f t="shared" si="640"/>
        <v>7.6356570486264504E-4</v>
      </c>
      <c r="AJ462" s="18">
        <f t="shared" si="641"/>
        <v>7.0455920816579482E-4</v>
      </c>
      <c r="AK462" s="18">
        <f t="shared" si="642"/>
        <v>4.3340839314804649E-4</v>
      </c>
      <c r="AL462" s="18">
        <f t="shared" si="643"/>
        <v>8.5414985084586069E-6</v>
      </c>
      <c r="AM462" s="18">
        <f t="shared" si="644"/>
        <v>1.5795825373117123E-2</v>
      </c>
      <c r="AN462" s="18">
        <f t="shared" si="645"/>
        <v>9.1406466800191804E-3</v>
      </c>
      <c r="AO462" s="18">
        <f t="shared" si="646"/>
        <v>2.6447311158282879E-3</v>
      </c>
      <c r="AP462" s="18">
        <f t="shared" si="647"/>
        <v>5.1014644950814832E-4</v>
      </c>
      <c r="AQ462" s="18">
        <f t="shared" si="648"/>
        <v>7.3802228434930215E-5</v>
      </c>
      <c r="AR462" s="18">
        <f t="shared" si="649"/>
        <v>4.7886151058498313E-5</v>
      </c>
      <c r="AS462" s="18">
        <f t="shared" si="650"/>
        <v>8.8371252027230111E-5</v>
      </c>
      <c r="AT462" s="18">
        <f t="shared" si="651"/>
        <v>8.154213705043937E-5</v>
      </c>
      <c r="AU462" s="18">
        <f t="shared" si="652"/>
        <v>5.0160506290015528E-5</v>
      </c>
      <c r="AV462" s="18">
        <f t="shared" si="653"/>
        <v>2.3142112307968362E-5</v>
      </c>
      <c r="AW462" s="18">
        <f t="shared" si="654"/>
        <v>2.5337703151490348E-7</v>
      </c>
      <c r="AX462" s="18">
        <f t="shared" si="655"/>
        <v>4.8583874953762943E-3</v>
      </c>
      <c r="AY462" s="18">
        <f t="shared" si="656"/>
        <v>2.8114265941074062E-3</v>
      </c>
      <c r="AZ462" s="18">
        <f t="shared" si="657"/>
        <v>8.1345091365979817E-4</v>
      </c>
      <c r="BA462" s="18">
        <f t="shared" si="658"/>
        <v>1.569078584091678E-4</v>
      </c>
      <c r="BB462" s="18">
        <f t="shared" si="659"/>
        <v>2.2699657364495927E-5</v>
      </c>
      <c r="BC462" s="18">
        <f t="shared" si="660"/>
        <v>2.6271441070686781E-6</v>
      </c>
      <c r="BD462" s="18">
        <f t="shared" si="661"/>
        <v>4.6184184465672977E-6</v>
      </c>
      <c r="BE462" s="18">
        <f t="shared" si="662"/>
        <v>8.52303665020444E-6</v>
      </c>
      <c r="BF462" s="18">
        <f t="shared" si="663"/>
        <v>7.8643971503621977E-6</v>
      </c>
      <c r="BG462" s="18">
        <f t="shared" si="664"/>
        <v>4.837770470547137E-6</v>
      </c>
      <c r="BH462" s="18">
        <f t="shared" si="665"/>
        <v>2.2319596796386348E-6</v>
      </c>
      <c r="BI462" s="18">
        <f t="shared" si="666"/>
        <v>8.2379171014604749E-7</v>
      </c>
      <c r="BJ462" s="19">
        <f t="shared" si="667"/>
        <v>0.67639645651750158</v>
      </c>
      <c r="BK462" s="19">
        <f t="shared" si="668"/>
        <v>0.21439008548241945</v>
      </c>
      <c r="BL462" s="19">
        <f t="shared" si="669"/>
        <v>0.10621843858325371</v>
      </c>
      <c r="BM462" s="19">
        <f t="shared" si="670"/>
        <v>0.43363393364877373</v>
      </c>
      <c r="BN462" s="19">
        <f t="shared" si="671"/>
        <v>0.56341990464970937</v>
      </c>
    </row>
    <row r="463" spans="1:66" x14ac:dyDescent="0.25">
      <c r="A463" t="s">
        <v>69</v>
      </c>
      <c r="B463" t="s">
        <v>261</v>
      </c>
      <c r="C463" t="s">
        <v>78</v>
      </c>
      <c r="D463" s="21">
        <v>44505</v>
      </c>
      <c r="E463" s="10">
        <f>VLOOKUP(A463,home!$A$2:$E$405,3,FALSE)</f>
        <v>1.3382000000000001</v>
      </c>
      <c r="F463" s="10">
        <f>VLOOKUP(B463,home!$B$2:$E$405,3,FALSE)</f>
        <v>1.5880000000000001</v>
      </c>
      <c r="G463" s="10">
        <f>VLOOKUP(C463,away!$B$2:$E$405,4,FALSE)</f>
        <v>0.74729999999999996</v>
      </c>
      <c r="H463" s="10">
        <f>VLOOKUP(A463,away!$A$2:$E$405,3,FALSE)</f>
        <v>1.3237000000000001</v>
      </c>
      <c r="I463" s="10">
        <f>VLOOKUP(C463,away!$B$2:$E$405,3,FALSE)</f>
        <v>1.3775999999999999</v>
      </c>
      <c r="J463" s="10">
        <f>VLOOKUP(B463,home!$B$2:$E$405,4,FALSE)</f>
        <v>0.99150000000000005</v>
      </c>
      <c r="K463" s="12">
        <f t="shared" ref="K463:K526" si="672">E463*F463*G463</f>
        <v>1.5880585336799999</v>
      </c>
      <c r="L463" s="12">
        <f t="shared" ref="L463:L526" si="673">H463*I463*J463</f>
        <v>1.8080291224800003</v>
      </c>
      <c r="M463" s="13">
        <f t="shared" ref="M463:M526" si="674">_xlfn.POISSON.DIST(0,K463,FALSE) * _xlfn.POISSON.DIST(0,L463,FALSE)</f>
        <v>3.3504093413772112E-2</v>
      </c>
      <c r="N463" s="13">
        <f t="shared" ref="N463:N526" si="675">_xlfn.POISSON.DIST(1,K463,FALSE) * _xlfn.POISSON.DIST(0,L463,FALSE)</f>
        <v>5.3206461458952685E-2</v>
      </c>
      <c r="O463" s="13">
        <f t="shared" ref="O463:O526" si="676">_xlfn.POISSON.DIST(0,K463,FALSE) * _xlfn.POISSON.DIST(1,L463,FALSE)</f>
        <v>6.0576376614390352E-2</v>
      </c>
      <c r="P463" s="13">
        <f t="shared" ref="P463:P526" si="677">_xlfn.POISSON.DIST(1,K463,FALSE) * _xlfn.POISSON.DIST(1,L463,FALSE)</f>
        <v>9.6198831821896175E-2</v>
      </c>
      <c r="Q463" s="13">
        <f t="shared" ref="Q463:Q526" si="678">_xlfn.POISSON.DIST(2,K463,FALSE) * _xlfn.POISSON.DIST(0,L463,FALSE)</f>
        <v>4.2247487583402923E-2</v>
      </c>
      <c r="R463" s="13">
        <f t="shared" ref="R463:R526" si="679">_xlfn.POISSON.DIST(0,K463,FALSE) * _xlfn.POISSON.DIST(2,L463,FALSE)</f>
        <v>5.4761926526567112E-2</v>
      </c>
      <c r="S463" s="13">
        <f t="shared" ref="S463:S526" si="680">_xlfn.POISSON.DIST(2,K463,FALSE) * _xlfn.POISSON.DIST(2,L463,FALSE)</f>
        <v>6.9052870119546736E-2</v>
      </c>
      <c r="T463" s="13">
        <f t="shared" ref="T463:T526" si="681">_xlfn.POISSON.DIST(2,K463,FALSE) * _xlfn.POISSON.DIST(1,L463,FALSE)</f>
        <v>7.6384687902404685E-2</v>
      </c>
      <c r="U463" s="13">
        <f t="shared" ref="U463:U526" si="682">_xlfn.POISSON.DIST(1,K463,FALSE) * _xlfn.POISSON.DIST(2,L463,FALSE)</f>
        <v>8.6965144741272052E-2</v>
      </c>
      <c r="V463" s="13">
        <f t="shared" ref="V463:V526" si="683">_xlfn.POISSON.DIST(3,K463,FALSE) * _xlfn.POISSON.DIST(3,L463,FALSE)</f>
        <v>2.2029830330187988E-2</v>
      </c>
      <c r="W463" s="13">
        <f t="shared" ref="W463:W526" si="684">_xlfn.POISSON.DIST(3,K463,FALSE) * _xlfn.POISSON.DIST(0,L463,FALSE)</f>
        <v>2.2363827727787618E-2</v>
      </c>
      <c r="X463" s="13">
        <f t="shared" ref="X463:X526" si="685">_xlfn.POISSON.DIST(3,K463,FALSE) * _xlfn.POISSON.DIST(1,L463,FALSE)</f>
        <v>4.0434451821965742E-2</v>
      </c>
      <c r="Y463" s="13">
        <f t="shared" ref="Y463:Y526" si="686">_xlfn.POISSON.DIST(3,K463,FALSE) * _xlfn.POISSON.DIST(2,L463,FALSE)</f>
        <v>3.6553333222814295E-2</v>
      </c>
      <c r="Z463" s="13">
        <f t="shared" ref="Z463:Z526" si="687">_xlfn.POISSON.DIST(0,K463,FALSE) * _xlfn.POISSON.DIST(3,L463,FALSE)</f>
        <v>3.3003719321047786E-2</v>
      </c>
      <c r="AA463" s="13">
        <f t="shared" ref="AA463:AA526" si="688">_xlfn.POISSON.DIST(1,K463,FALSE) * _xlfn.POISSON.DIST(3,L463,FALSE)</f>
        <v>5.241183811096943E-2</v>
      </c>
      <c r="AB463" s="13">
        <f t="shared" ref="AB463:AB526" si="689">_xlfn.POISSON.DIST(2,K463,FALSE) * _xlfn.POISSON.DIST(3,L463,FALSE)</f>
        <v>4.1616533388989838E-2</v>
      </c>
      <c r="AC463" s="13">
        <f t="shared" ref="AC463:AC526" si="690">_xlfn.POISSON.DIST(4,K463,FALSE) * _xlfn.POISSON.DIST(4,L463,FALSE)</f>
        <v>3.9533302633095796E-3</v>
      </c>
      <c r="AD463" s="13">
        <f t="shared" ref="AD463:AD526" si="691">_xlfn.POISSON.DIST(4,K463,FALSE) * _xlfn.POISSON.DIST(0,L463,FALSE)</f>
        <v>8.8787668672156341E-3</v>
      </c>
      <c r="AE463" s="13">
        <f t="shared" ref="AE463:AE526" si="692">_xlfn.POISSON.DIST(4,K463,FALSE) * _xlfn.POISSON.DIST(1,L463,FALSE)</f>
        <v>1.6053069067636382E-2</v>
      </c>
      <c r="AF463" s="13">
        <f t="shared" ref="AF463:AF526" si="693">_xlfn.POISSON.DIST(4,K463,FALSE) * _xlfn.POISSON.DIST(2,L463,FALSE)</f>
        <v>1.4512208189734727E-2</v>
      </c>
      <c r="AG463" s="13">
        <f t="shared" ref="AG463:AG526" si="694">_xlfn.POISSON.DIST(4,K463,FALSE) * _xlfn.POISSON.DIST(3,L463,FALSE)</f>
        <v>8.746165012844382E-3</v>
      </c>
      <c r="AH463" s="13">
        <f t="shared" ref="AH463:AH526" si="695">_xlfn.POISSON.DIST(0,K463,FALSE) * _xlfn.POISSON.DIST(4,L463,FALSE)</f>
        <v>1.4917921420652574E-2</v>
      </c>
      <c r="AI463" s="13">
        <f t="shared" ref="AI463:AI526" si="696">_xlfn.POISSON.DIST(1,K463,FALSE) * _xlfn.POISSON.DIST(4,L463,FALSE)</f>
        <v>2.3690532416834987E-2</v>
      </c>
      <c r="AJ463" s="13">
        <f t="shared" ref="AJ463:AJ526" si="697">_xlfn.POISSON.DIST(2,K463,FALSE) * _xlfn.POISSON.DIST(4,L463,FALSE)</f>
        <v>1.8810976085988741E-2</v>
      </c>
      <c r="AK463" s="13">
        <f t="shared" ref="AK463:AK526" si="698">_xlfn.POISSON.DIST(3,K463,FALSE) * _xlfn.POISSON.DIST(4,L463,FALSE)</f>
        <v>9.9576437000682763E-3</v>
      </c>
      <c r="AL463" s="13">
        <f t="shared" ref="AL463:AL526" si="699">_xlfn.POISSON.DIST(5,K463,FALSE) * _xlfn.POISSON.DIST(5,L463,FALSE)</f>
        <v>4.5404094173185754E-4</v>
      </c>
      <c r="AM463" s="13">
        <f t="shared" ref="AM463:AM526" si="700">_xlfn.POISSON.DIST(5,K463,FALSE) * _xlfn.POISSON.DIST(0,L463,FALSE)</f>
        <v>2.8200002984074043E-3</v>
      </c>
      <c r="AN463" s="13">
        <f t="shared" ref="AN463:AN526" si="701">_xlfn.POISSON.DIST(5,K463,FALSE) * _xlfn.POISSON.DIST(1,L463,FALSE)</f>
        <v>5.0986426649228785E-3</v>
      </c>
      <c r="AO463" s="13">
        <f t="shared" ref="AO463:AO526" si="702">_xlfn.POISSON.DIST(5,K463,FALSE) * _xlfn.POISSON.DIST(2,L463,FALSE)</f>
        <v>4.6092472116498022E-3</v>
      </c>
      <c r="AP463" s="13">
        <f t="shared" ref="AP463:AP526" si="703">_xlfn.POISSON.DIST(5,K463,FALSE) * _xlfn.POISSON.DIST(3,L463,FALSE)</f>
        <v>2.7778843971241929E-3</v>
      </c>
      <c r="AQ463" s="13">
        <f t="shared" ref="AQ463:AQ526" si="704">_xlfn.POISSON.DIST(5,K463,FALSE) * _xlfn.POISSON.DIST(4,L463,FALSE)</f>
        <v>1.2556239722208355E-3</v>
      </c>
      <c r="AR463" s="13">
        <f t="shared" ref="AR463:AR526" si="705">_xlfn.POISSON.DIST(0,K463,FALSE) * _xlfn.POISSON.DIST(5,L463,FALSE)</f>
        <v>5.3944072750816106E-3</v>
      </c>
      <c r="AS463" s="13">
        <f t="shared" ref="AS463:AS526" si="706">_xlfn.POISSON.DIST(1,K463,FALSE) * _xlfn.POISSON.DIST(5,L463,FALSE)</f>
        <v>8.5666345073388273E-3</v>
      </c>
      <c r="AT463" s="13">
        <f t="shared" ref="AT463:AT526" si="707">_xlfn.POISSON.DIST(2,K463,FALSE) * _xlfn.POISSON.DIST(5,L463,FALSE)</f>
        <v>6.8021585171484942E-3</v>
      </c>
      <c r="AU463" s="13">
        <f t="shared" ref="AU463:AU526" si="708">_xlfn.POISSON.DIST(3,K463,FALSE) * _xlfn.POISSON.DIST(5,L463,FALSE)</f>
        <v>3.6007419602005872E-3</v>
      </c>
      <c r="AV463" s="13">
        <f t="shared" ref="AV463:AV526" si="709">_xlfn.POISSON.DIST(4,K463,FALSE) * _xlfn.POISSON.DIST(5,L463,FALSE)</f>
        <v>1.4295472493690484E-3</v>
      </c>
      <c r="AW463" s="13">
        <f t="shared" ref="AW463:AW526" si="710">_xlfn.POISSON.DIST(6,K463,FALSE) * _xlfn.POISSON.DIST(6,L463,FALSE)</f>
        <v>3.6212994811059293E-5</v>
      </c>
      <c r="AX463" s="13">
        <f t="shared" ref="AX463:AX526" si="711">_xlfn.POISSON.DIST(6,K463,FALSE) * _xlfn.POISSON.DIST(0,L463,FALSE)</f>
        <v>7.4638758981100456E-4</v>
      </c>
      <c r="AY463" s="13">
        <f t="shared" ref="AY463:AY526" si="712">_xlfn.POISSON.DIST(6,K463,FALSE) * _xlfn.POISSON.DIST(1,L463,FALSE)</f>
        <v>1.3494904990359528E-3</v>
      </c>
      <c r="AZ463" s="13">
        <f t="shared" ref="AZ463:AZ526" si="713">_xlfn.POISSON.DIST(6,K463,FALSE) * _xlfn.POISSON.DIST(2,L463,FALSE)</f>
        <v>1.2199590613835361E-3</v>
      </c>
      <c r="BA463" s="13">
        <f t="shared" ref="BA463:BA526" si="714">_xlfn.POISSON.DIST(6,K463,FALSE) * _xlfn.POISSON.DIST(3,L463,FALSE)</f>
        <v>7.3524050373826645E-4</v>
      </c>
      <c r="BB463" s="13">
        <f t="shared" ref="BB463:BB526" si="715">_xlfn.POISSON.DIST(6,K463,FALSE) * _xlfn.POISSON.DIST(4,L463,FALSE)</f>
        <v>3.32334060696413E-4</v>
      </c>
      <c r="BC463" s="13">
        <f t="shared" ref="BC463:BC526" si="716">_xlfn.POISSON.DIST(6,K463,FALSE) * _xlfn.POISSON.DIST(5,L463,FALSE)</f>
        <v>1.2017393202623005E-4</v>
      </c>
      <c r="BD463" s="13">
        <f t="shared" ref="BD463:BD526" si="717">_xlfn.POISSON.DIST(0,K463,FALSE) * _xlfn.POISSON.DIST(6,L463,FALSE)</f>
        <v>1.6255409086442544E-3</v>
      </c>
      <c r="BE463" s="13">
        <f t="shared" ref="BE463:BE526" si="718">_xlfn.POISSON.DIST(1,K463,FALSE) * _xlfn.POISSON.DIST(6,L463,FALSE)</f>
        <v>2.581454111818449E-3</v>
      </c>
      <c r="BF463" s="13">
        <f t="shared" ref="BF463:BF526" si="719">_xlfn.POISSON.DIST(2,K463,FALSE) * _xlfn.POISSON.DIST(6,L463,FALSE)</f>
        <v>2.0497501157883068E-3</v>
      </c>
      <c r="BG463" s="13">
        <f t="shared" ref="BG463:BG526" si="720">_xlfn.POISSON.DIST(3,K463,FALSE) * _xlfn.POISSON.DIST(6,L463,FALSE)</f>
        <v>1.0850410544297297E-3</v>
      </c>
      <c r="BH463" s="13">
        <f t="shared" ref="BH463:BH526" si="721">_xlfn.POISSON.DIST(4,K463,FALSE) * _xlfn.POISSON.DIST(6,L463,FALSE)</f>
        <v>4.3077717647006943E-4</v>
      </c>
      <c r="BI463" s="13">
        <f t="shared" ref="BI463:BI526" si="722">_xlfn.POISSON.DIST(5,K463,FALSE) * _xlfn.POISSON.DIST(6,L463,FALSE)</f>
        <v>1.3681987424157377E-4</v>
      </c>
      <c r="BJ463" s="14">
        <f t="shared" ref="BJ463:BJ526" si="723">SUM(N463,Q463,T463,W463,X463,Y463,AD463,AE463,AF463,AG463,AM463,AN463,AO463,AP463,AQ463,AX463,AY463,AZ463,BA463,BB463,BC463)</f>
        <v>0.34044544304577551</v>
      </c>
      <c r="BK463" s="14">
        <f t="shared" ref="BK463:BK526" si="724">SUM(M463,P463,S463,V463,AC463,AL463,AY463)</f>
        <v>0.22654248738948041</v>
      </c>
      <c r="BL463" s="14">
        <f t="shared" ref="BL463:BL526" si="725">SUM(O463,R463,U463,AA463,AB463,AH463,AI463,AJ463,AK463,AR463,AS463,AT463,AU463,AV463,BD463,BE463,BF463,BG463,BH463,BI463)</f>
        <v>0.39741176575626441</v>
      </c>
      <c r="BM463" s="14">
        <f t="shared" ref="BM463:BM526" si="726">SUM(S463:BI463)</f>
        <v>0.65559496058936195</v>
      </c>
      <c r="BN463" s="14">
        <f t="shared" ref="BN463:BN526" si="727">SUM(M463:R463)</f>
        <v>0.34049517741898139</v>
      </c>
    </row>
    <row r="464" spans="1:66" x14ac:dyDescent="0.25">
      <c r="A464" t="s">
        <v>69</v>
      </c>
      <c r="B464" t="s">
        <v>79</v>
      </c>
      <c r="C464" t="s">
        <v>263</v>
      </c>
      <c r="D464" s="21">
        <v>44505</v>
      </c>
      <c r="E464" s="10">
        <f>VLOOKUP(A464,home!$A$2:$E$405,3,FALSE)</f>
        <v>1.3382000000000001</v>
      </c>
      <c r="F464" s="10">
        <f>VLOOKUP(B464,home!$B$2:$E$405,3,FALSE)</f>
        <v>1.0275000000000001</v>
      </c>
      <c r="G464" s="10">
        <f>VLOOKUP(C464,away!$B$2:$E$405,4,FALSE)</f>
        <v>1.2747999999999999</v>
      </c>
      <c r="H464" s="10">
        <f>VLOOKUP(A464,away!$A$2:$E$405,3,FALSE)</f>
        <v>1.3237000000000001</v>
      </c>
      <c r="I464" s="10">
        <f>VLOOKUP(C464,away!$B$2:$E$405,3,FALSE)</f>
        <v>0.88880000000000003</v>
      </c>
      <c r="J464" s="10">
        <f>VLOOKUP(B464,home!$B$2:$E$405,4,FALSE)</f>
        <v>0.99150000000000005</v>
      </c>
      <c r="K464" s="12">
        <f t="shared" si="672"/>
        <v>1.7528506373999999</v>
      </c>
      <c r="L464" s="12">
        <f t="shared" si="673"/>
        <v>1.1665042712400002</v>
      </c>
      <c r="M464" s="13">
        <f t="shared" si="674"/>
        <v>5.3968490680519392E-2</v>
      </c>
      <c r="N464" s="13">
        <f t="shared" si="675"/>
        <v>9.4598703288864369E-2</v>
      </c>
      <c r="O464" s="13">
        <f t="shared" si="676"/>
        <v>6.2954474891202025E-2</v>
      </c>
      <c r="P464" s="13">
        <f t="shared" si="677"/>
        <v>0.11034979144022575</v>
      </c>
      <c r="Q464" s="13">
        <f t="shared" si="678"/>
        <v>8.2908698678549705E-2</v>
      </c>
      <c r="R464" s="13">
        <f t="shared" si="679"/>
        <v>3.6718331927129262E-2</v>
      </c>
      <c r="S464" s="13">
        <f t="shared" si="680"/>
        <v>5.6408268590401746E-2</v>
      </c>
      <c r="T464" s="13">
        <f t="shared" si="681"/>
        <v>9.6713351131478401E-2</v>
      </c>
      <c r="U464" s="13">
        <f t="shared" si="682"/>
        <v>6.4361751522733296E-2</v>
      </c>
      <c r="V464" s="13">
        <f t="shared" si="683"/>
        <v>1.2815380472661064E-2</v>
      </c>
      <c r="W464" s="13">
        <f t="shared" si="684"/>
        <v>4.8442188441566801E-2</v>
      </c>
      <c r="X464" s="13">
        <f t="shared" si="685"/>
        <v>5.6508019725300646E-2</v>
      </c>
      <c r="Y464" s="13">
        <f t="shared" si="686"/>
        <v>3.2958423184438701E-2</v>
      </c>
      <c r="Z464" s="13">
        <f t="shared" si="687"/>
        <v>1.4277363675268117E-2</v>
      </c>
      <c r="AA464" s="13">
        <f t="shared" si="688"/>
        <v>2.5026086018585324E-2</v>
      </c>
      <c r="AB464" s="13">
        <f t="shared" si="689"/>
        <v>2.1933495414652258E-2</v>
      </c>
      <c r="AC464" s="13">
        <f t="shared" si="690"/>
        <v>1.6377317400314965E-3</v>
      </c>
      <c r="AD464" s="13">
        <f t="shared" si="691"/>
        <v>2.1227980221712815E-2</v>
      </c>
      <c r="AE464" s="13">
        <f t="shared" si="692"/>
        <v>2.4762529598426248E-2</v>
      </c>
      <c r="AF464" s="13">
        <f t="shared" si="693"/>
        <v>1.4442798271635577E-2</v>
      </c>
      <c r="AG464" s="13">
        <f t="shared" si="694"/>
        <v>5.6158619575068644E-3</v>
      </c>
      <c r="AH464" s="13">
        <f t="shared" si="695"/>
        <v>4.1636514273117719E-3</v>
      </c>
      <c r="AI464" s="13">
        <f t="shared" si="696"/>
        <v>7.2982590582748577E-3</v>
      </c>
      <c r="AJ464" s="13">
        <f t="shared" si="697"/>
        <v>6.3963790211037054E-3</v>
      </c>
      <c r="AK464" s="13">
        <f t="shared" si="698"/>
        <v>3.7372990147312062E-3</v>
      </c>
      <c r="AL464" s="13">
        <f t="shared" si="699"/>
        <v>1.3394731160250748E-4</v>
      </c>
      <c r="AM464" s="13">
        <f t="shared" si="700"/>
        <v>7.4418957324687753E-3</v>
      </c>
      <c r="AN464" s="13">
        <f t="shared" si="701"/>
        <v>8.6810031580475573E-3</v>
      </c>
      <c r="AO464" s="13">
        <f t="shared" si="702"/>
        <v>5.0632136312552039E-3</v>
      </c>
      <c r="AP464" s="13">
        <f t="shared" si="703"/>
        <v>1.9687534423532623E-3</v>
      </c>
      <c r="AQ464" s="13">
        <f t="shared" si="704"/>
        <v>5.7413982488088353E-4</v>
      </c>
      <c r="AR464" s="13">
        <f t="shared" si="705"/>
        <v>9.713834347827425E-4</v>
      </c>
      <c r="AS464" s="13">
        <f t="shared" si="706"/>
        <v>1.7026900728187313E-3</v>
      </c>
      <c r="AT464" s="13">
        <f t="shared" si="707"/>
        <v>1.4922806897174829E-3</v>
      </c>
      <c r="AU464" s="13">
        <f t="shared" si="708"/>
        <v>8.7191505271700059E-4</v>
      </c>
      <c r="AV464" s="13">
        <f t="shared" si="709"/>
        <v>3.8208421397841223E-4</v>
      </c>
      <c r="AW464" s="13">
        <f t="shared" si="710"/>
        <v>7.6078640790275322E-6</v>
      </c>
      <c r="AX464" s="13">
        <f t="shared" si="711"/>
        <v>2.1740886130203747E-3</v>
      </c>
      <c r="AY464" s="13">
        <f t="shared" si="712"/>
        <v>2.5360836531425151E-3</v>
      </c>
      <c r="AZ464" s="13">
        <f t="shared" si="713"/>
        <v>1.479176206806344E-3</v>
      </c>
      <c r="BA464" s="13">
        <f t="shared" si="714"/>
        <v>5.7515512105206067E-4</v>
      </c>
      <c r="BB464" s="13">
        <f t="shared" si="715"/>
        <v>1.6773022633319705E-4</v>
      </c>
      <c r="BC464" s="13">
        <f t="shared" si="716"/>
        <v>3.9131605086745319E-5</v>
      </c>
      <c r="BD464" s="13">
        <f t="shared" si="717"/>
        <v>1.8885382094764128E-4</v>
      </c>
      <c r="BE464" s="13">
        <f t="shared" si="718"/>
        <v>3.3103254042349847E-4</v>
      </c>
      <c r="BF464" s="13">
        <f t="shared" si="719"/>
        <v>2.9012529974073529E-4</v>
      </c>
      <c r="BG464" s="13">
        <f t="shared" si="720"/>
        <v>1.6951543885880468E-4</v>
      </c>
      <c r="BH464" s="13">
        <f t="shared" si="721"/>
        <v>7.4283811263199109E-5</v>
      </c>
      <c r="BI464" s="13">
        <f t="shared" si="722"/>
        <v>2.6041685184239953E-5</v>
      </c>
      <c r="BJ464" s="14">
        <f t="shared" si="723"/>
        <v>0.50887892571392701</v>
      </c>
      <c r="BK464" s="14">
        <f t="shared" si="724"/>
        <v>0.23784969388858446</v>
      </c>
      <c r="BL464" s="14">
        <f t="shared" si="725"/>
        <v>0.23908993435615619</v>
      </c>
      <c r="BM464" s="14">
        <f t="shared" si="726"/>
        <v>0.55606895093838193</v>
      </c>
      <c r="BN464" s="14">
        <f t="shared" si="727"/>
        <v>0.44149849090649046</v>
      </c>
    </row>
    <row r="465" spans="1:66" x14ac:dyDescent="0.25">
      <c r="A465" t="s">
        <v>145</v>
      </c>
      <c r="B465" t="s">
        <v>347</v>
      </c>
      <c r="C465" t="s">
        <v>147</v>
      </c>
      <c r="D465" s="21">
        <v>44505</v>
      </c>
      <c r="E465" s="10">
        <f>VLOOKUP(A465,home!$A$2:$E$405,3,FALSE)</f>
        <v>1.4149</v>
      </c>
      <c r="F465" s="10">
        <f>VLOOKUP(B465,home!$B$2:$E$405,3,FALSE)</f>
        <v>0.99780000000000002</v>
      </c>
      <c r="G465" s="10">
        <f>VLOOKUP(C465,away!$B$2:$E$405,4,FALSE)</f>
        <v>1.3763000000000001</v>
      </c>
      <c r="H465" s="10">
        <f>VLOOKUP(A465,away!$A$2:$E$405,3,FALSE)</f>
        <v>1.2471000000000001</v>
      </c>
      <c r="I465" s="10">
        <f>VLOOKUP(C465,away!$B$2:$E$405,3,FALSE)</f>
        <v>1.0128999999999999</v>
      </c>
      <c r="J465" s="10">
        <f>VLOOKUP(B465,home!$B$2:$E$405,4,FALSE)</f>
        <v>1.1319999999999999</v>
      </c>
      <c r="K465" s="12">
        <f t="shared" si="672"/>
        <v>1.9430427508860002</v>
      </c>
      <c r="L465" s="12">
        <f t="shared" si="673"/>
        <v>1.4299283518799999</v>
      </c>
      <c r="M465" s="13">
        <f t="shared" si="674"/>
        <v>3.4287613833057402E-2</v>
      </c>
      <c r="N465" s="13">
        <f t="shared" si="675"/>
        <v>6.6622299503500723E-2</v>
      </c>
      <c r="O465" s="13">
        <f t="shared" si="676"/>
        <v>4.902883113820166E-2</v>
      </c>
      <c r="P465" s="13">
        <f t="shared" si="677"/>
        <v>9.5265114927496536E-2</v>
      </c>
      <c r="Q465" s="13">
        <f t="shared" si="678"/>
        <v>6.4724988048816545E-2</v>
      </c>
      <c r="R465" s="13">
        <f t="shared" si="679"/>
        <v>3.5053857852025763E-2</v>
      </c>
      <c r="S465" s="13">
        <f t="shared" si="680"/>
        <v>6.6171432680737496E-2</v>
      </c>
      <c r="T465" s="13">
        <f t="shared" si="681"/>
        <v>9.2552095486096941E-2</v>
      </c>
      <c r="U465" s="13">
        <f t="shared" si="682"/>
        <v>6.8111144389966946E-2</v>
      </c>
      <c r="V465" s="13">
        <f t="shared" si="683"/>
        <v>2.0427944135357135E-2</v>
      </c>
      <c r="W465" s="13">
        <f t="shared" si="684"/>
        <v>4.1921139609811989E-2</v>
      </c>
      <c r="X465" s="13">
        <f t="shared" si="685"/>
        <v>5.9944226071189849E-2</v>
      </c>
      <c r="Y465" s="13">
        <f t="shared" si="686"/>
        <v>4.2857974195349313E-2</v>
      </c>
      <c r="Z465" s="13">
        <f t="shared" si="687"/>
        <v>1.6708168395127662E-2</v>
      </c>
      <c r="AA465" s="13">
        <f t="shared" si="688"/>
        <v>3.2464685480735375E-2</v>
      </c>
      <c r="AB465" s="13">
        <f t="shared" si="689"/>
        <v>3.1540135891568434E-2</v>
      </c>
      <c r="AC465" s="13">
        <f t="shared" si="690"/>
        <v>3.5473277158890311E-3</v>
      </c>
      <c r="AD465" s="13">
        <f t="shared" si="691"/>
        <v>2.0363641606931281E-2</v>
      </c>
      <c r="AE465" s="13">
        <f t="shared" si="692"/>
        <v>2.911854848127424E-2</v>
      </c>
      <c r="AF465" s="13">
        <f t="shared" si="693"/>
        <v>2.0818719019483178E-2</v>
      </c>
      <c r="AG465" s="13">
        <f t="shared" si="694"/>
        <v>9.9230921919274614E-3</v>
      </c>
      <c r="AH465" s="13">
        <f t="shared" si="695"/>
        <v>5.9728709240445977E-3</v>
      </c>
      <c r="AI465" s="13">
        <f t="shared" si="696"/>
        <v>1.1605543550942621E-2</v>
      </c>
      <c r="AJ465" s="13">
        <f t="shared" si="697"/>
        <v>1.1275033633375417E-2</v>
      </c>
      <c r="AK465" s="13">
        <f t="shared" si="698"/>
        <v>7.3026241224419816E-3</v>
      </c>
      <c r="AL465" s="13">
        <f t="shared" si="699"/>
        <v>3.9423750417283437E-4</v>
      </c>
      <c r="AM465" s="13">
        <f t="shared" si="700"/>
        <v>7.9134852411976726E-3</v>
      </c>
      <c r="AN465" s="13">
        <f t="shared" si="701"/>
        <v>1.1315716908572492E-2</v>
      </c>
      <c r="AO465" s="13">
        <f t="shared" si="702"/>
        <v>8.0903322147078561E-3</v>
      </c>
      <c r="AP465" s="13">
        <f t="shared" si="703"/>
        <v>3.8561984699796241E-3</v>
      </c>
      <c r="AQ465" s="13">
        <f t="shared" si="704"/>
        <v>1.3785218806750348E-3</v>
      </c>
      <c r="AR465" s="13">
        <f t="shared" si="705"/>
        <v>1.7081554952822139E-3</v>
      </c>
      <c r="AS465" s="13">
        <f t="shared" si="706"/>
        <v>3.3190191524941912E-3</v>
      </c>
      <c r="AT465" s="13">
        <f t="shared" si="707"/>
        <v>3.2244980521528178E-3</v>
      </c>
      <c r="AU465" s="13">
        <f t="shared" si="708"/>
        <v>2.0884458551605201E-3</v>
      </c>
      <c r="AV465" s="13">
        <f t="shared" si="709"/>
        <v>1.0144848948718901E-3</v>
      </c>
      <c r="AW465" s="13">
        <f t="shared" si="710"/>
        <v>3.042650500768754E-5</v>
      </c>
      <c r="AX465" s="13">
        <f t="shared" si="711"/>
        <v>2.5627066886920809E-3</v>
      </c>
      <c r="AY465" s="13">
        <f t="shared" si="712"/>
        <v>3.6644869517133199E-3</v>
      </c>
      <c r="AZ465" s="13">
        <f t="shared" si="713"/>
        <v>2.6199768936745961E-3</v>
      </c>
      <c r="BA465" s="13">
        <f t="shared" si="714"/>
        <v>1.2487930805119322E-3</v>
      </c>
      <c r="BB465" s="13">
        <f t="shared" si="715"/>
        <v>4.4642115786389363E-4</v>
      </c>
      <c r="BC465" s="13">
        <f t="shared" si="716"/>
        <v>1.2767005410173584E-4</v>
      </c>
      <c r="BD465" s="13">
        <f t="shared" si="717"/>
        <v>4.0708999535394284E-4</v>
      </c>
      <c r="BE465" s="13">
        <f t="shared" si="718"/>
        <v>7.9099326443069417E-4</v>
      </c>
      <c r="BF465" s="13">
        <f t="shared" si="719"/>
        <v>7.6846686422585688E-4</v>
      </c>
      <c r="BG465" s="13">
        <f t="shared" si="720"/>
        <v>4.9772132327671574E-4</v>
      </c>
      <c r="BH465" s="13">
        <f t="shared" si="721"/>
        <v>2.417734522885524E-4</v>
      </c>
      <c r="BI465" s="13">
        <f t="shared" si="722"/>
        <v>9.3955230765190788E-5</v>
      </c>
      <c r="BJ465" s="14">
        <f t="shared" si="723"/>
        <v>0.49207103375607186</v>
      </c>
      <c r="BK465" s="14">
        <f t="shared" si="724"/>
        <v>0.22375815774842375</v>
      </c>
      <c r="BL465" s="14">
        <f t="shared" si="725"/>
        <v>0.26650933056360543</v>
      </c>
      <c r="BM465" s="14">
        <f t="shared" si="726"/>
        <v>0.65042992471342465</v>
      </c>
      <c r="BN465" s="14">
        <f t="shared" si="727"/>
        <v>0.3449827053030986</v>
      </c>
    </row>
    <row r="466" spans="1:66" x14ac:dyDescent="0.25">
      <c r="A466" t="s">
        <v>145</v>
      </c>
      <c r="B466" t="s">
        <v>419</v>
      </c>
      <c r="C466" t="s">
        <v>433</v>
      </c>
      <c r="D466" s="21">
        <v>44505</v>
      </c>
      <c r="E466" s="10">
        <f>VLOOKUP(A466,home!$A$2:$E$405,3,FALSE)</f>
        <v>1.4149</v>
      </c>
      <c r="F466" s="10">
        <f>VLOOKUP(B466,home!$B$2:$E$405,3,FALSE)</f>
        <v>1.2472000000000001</v>
      </c>
      <c r="G466" s="10">
        <f>VLOOKUP(C466,away!$B$2:$E$405,4,FALSE)</f>
        <v>1.0208999999999999</v>
      </c>
      <c r="H466" s="10">
        <f>VLOOKUP(A466,away!$A$2:$E$405,3,FALSE)</f>
        <v>1.2471000000000001</v>
      </c>
      <c r="I466" s="10">
        <f>VLOOKUP(C466,away!$B$2:$E$405,3,FALSE)</f>
        <v>0.84640000000000004</v>
      </c>
      <c r="J466" s="10">
        <f>VLOOKUP(B466,home!$B$2:$E$405,4,FALSE)</f>
        <v>0.66039999999999999</v>
      </c>
      <c r="K466" s="12">
        <f t="shared" si="672"/>
        <v>1.8015447425519999</v>
      </c>
      <c r="L466" s="12">
        <f t="shared" si="673"/>
        <v>0.69708220857600012</v>
      </c>
      <c r="M466" s="13">
        <f t="shared" si="674"/>
        <v>8.219778275000704E-2</v>
      </c>
      <c r="N466" s="13">
        <f t="shared" si="675"/>
        <v>0.14808298336270667</v>
      </c>
      <c r="O466" s="13">
        <f t="shared" si="676"/>
        <v>5.7298611939425148E-2</v>
      </c>
      <c r="P466" s="13">
        <f t="shared" si="677"/>
        <v>0.10322601309499863</v>
      </c>
      <c r="Q466" s="13">
        <f t="shared" si="678"/>
        <v>0.13338906006924978</v>
      </c>
      <c r="R466" s="13">
        <f t="shared" si="679"/>
        <v>1.9970921479536826E-2</v>
      </c>
      <c r="S466" s="13">
        <f t="shared" si="680"/>
        <v>3.2408446502432943E-2</v>
      </c>
      <c r="T466" s="13">
        <f t="shared" si="681"/>
        <v>9.2983140592949362E-2</v>
      </c>
      <c r="U466" s="13">
        <f t="shared" si="682"/>
        <v>3.5978508595378378E-2</v>
      </c>
      <c r="V466" s="13">
        <f t="shared" si="683"/>
        <v>4.5221478286548737E-3</v>
      </c>
      <c r="W466" s="13">
        <f t="shared" si="684"/>
        <v>8.0102119960569915E-2</v>
      </c>
      <c r="X466" s="13">
        <f t="shared" si="685"/>
        <v>5.5837762693733771E-2</v>
      </c>
      <c r="Y466" s="13">
        <f t="shared" si="686"/>
        <v>1.9461755470245264E-2</v>
      </c>
      <c r="Z466" s="13">
        <f t="shared" si="687"/>
        <v>4.6404580174178034E-3</v>
      </c>
      <c r="AA466" s="13">
        <f t="shared" si="688"/>
        <v>8.3599927443123202E-3</v>
      </c>
      <c r="AB466" s="13">
        <f t="shared" si="689"/>
        <v>7.5304504881443662E-3</v>
      </c>
      <c r="AC466" s="13">
        <f t="shared" si="690"/>
        <v>3.5493908363529403E-4</v>
      </c>
      <c r="AD466" s="13">
        <f t="shared" si="691"/>
        <v>3.6076888270558598E-2</v>
      </c>
      <c r="AE466" s="13">
        <f t="shared" si="692"/>
        <v>2.5148556954190573E-2</v>
      </c>
      <c r="AF466" s="13">
        <f t="shared" si="693"/>
        <v>8.7653058120632475E-3</v>
      </c>
      <c r="AG466" s="13">
        <f t="shared" si="694"/>
        <v>2.0367129114390327E-3</v>
      </c>
      <c r="AH466" s="13">
        <f t="shared" si="695"/>
        <v>8.0869518089645223E-4</v>
      </c>
      <c r="AI466" s="13">
        <f t="shared" si="696"/>
        <v>1.4569005514711419E-3</v>
      </c>
      <c r="AJ466" s="13">
        <f t="shared" si="697"/>
        <v>1.3123357644619731E-3</v>
      </c>
      <c r="AK466" s="13">
        <f t="shared" si="698"/>
        <v>7.8807719897647547E-4</v>
      </c>
      <c r="AL466" s="13">
        <f t="shared" si="699"/>
        <v>1.7829651978178482E-5</v>
      </c>
      <c r="AM466" s="13">
        <f t="shared" si="700"/>
        <v>1.2998825678292154E-2</v>
      </c>
      <c r="AN466" s="13">
        <f t="shared" si="701"/>
        <v>9.0612501127183154E-3</v>
      </c>
      <c r="AO466" s="13">
        <f t="shared" si="702"/>
        <v>3.1582181205166071E-3</v>
      </c>
      <c r="AP466" s="13">
        <f t="shared" si="703"/>
        <v>7.3384588753815354E-4</v>
      </c>
      <c r="AQ466" s="13">
        <f t="shared" si="704"/>
        <v>1.2788772800987775E-4</v>
      </c>
      <c r="AR466" s="13">
        <f t="shared" si="705"/>
        <v>1.1274540455281341E-4</v>
      </c>
      <c r="AS466" s="13">
        <f t="shared" si="706"/>
        <v>2.0311589081901932E-4</v>
      </c>
      <c r="AT466" s="13">
        <f t="shared" si="707"/>
        <v>1.8296118261688522E-4</v>
      </c>
      <c r="AU466" s="13">
        <f t="shared" si="708"/>
        <v>1.0987091887818193E-4</v>
      </c>
      <c r="AV466" s="13">
        <f t="shared" si="709"/>
        <v>4.9484344066086497E-5</v>
      </c>
      <c r="AW466" s="13">
        <f t="shared" si="710"/>
        <v>6.2196996987142723E-7</v>
      </c>
      <c r="AX466" s="13">
        <f t="shared" si="711"/>
        <v>3.9029943433461951E-3</v>
      </c>
      <c r="AY466" s="13">
        <f t="shared" si="712"/>
        <v>2.7207079169194004E-3</v>
      </c>
      <c r="AZ466" s="13">
        <f t="shared" si="713"/>
        <v>9.4827854180819227E-4</v>
      </c>
      <c r="BA466" s="13">
        <f t="shared" si="714"/>
        <v>2.2034270008962784E-4</v>
      </c>
      <c r="BB466" s="13">
        <f t="shared" si="715"/>
        <v>3.8399244005519243E-5</v>
      </c>
      <c r="BC466" s="13">
        <f t="shared" si="716"/>
        <v>5.3534859638032198E-6</v>
      </c>
      <c r="BD466" s="13">
        <f t="shared" si="717"/>
        <v>1.3098802602078294E-5</v>
      </c>
      <c r="BE466" s="13">
        <f t="shared" si="718"/>
        <v>2.3598078961500607E-5</v>
      </c>
      <c r="BF466" s="13">
        <f t="shared" si="719"/>
        <v>2.1256497543709196E-5</v>
      </c>
      <c r="BG466" s="13">
        <f t="shared" si="720"/>
        <v>1.276484379831293E-5</v>
      </c>
      <c r="BH466" s="13">
        <f t="shared" si="721"/>
        <v>5.7491093085870413E-6</v>
      </c>
      <c r="BI466" s="13">
        <f t="shared" si="722"/>
        <v>2.07145552984835E-6</v>
      </c>
      <c r="BJ466" s="14">
        <f t="shared" si="723"/>
        <v>0.63580038985691401</v>
      </c>
      <c r="BK466" s="14">
        <f t="shared" si="724"/>
        <v>0.22544786682862636</v>
      </c>
      <c r="BL466" s="14">
        <f t="shared" si="725"/>
        <v>0.13424121047128007</v>
      </c>
      <c r="BM466" s="14">
        <f t="shared" si="726"/>
        <v>0.45324446653136463</v>
      </c>
      <c r="BN466" s="14">
        <f t="shared" si="727"/>
        <v>0.54416537269592402</v>
      </c>
    </row>
    <row r="467" spans="1:66" x14ac:dyDescent="0.25">
      <c r="A467" t="s">
        <v>145</v>
      </c>
      <c r="B467" t="s">
        <v>423</v>
      </c>
      <c r="C467" t="s">
        <v>371</v>
      </c>
      <c r="D467" s="21">
        <v>44505</v>
      </c>
      <c r="E467" s="10">
        <f>VLOOKUP(A467,home!$A$2:$E$405,3,FALSE)</f>
        <v>1.4149</v>
      </c>
      <c r="F467" s="10">
        <f>VLOOKUP(B467,home!$B$2:$E$405,3,FALSE)</f>
        <v>1.1158999999999999</v>
      </c>
      <c r="G467" s="10">
        <f>VLOOKUP(C467,away!$B$2:$E$405,4,FALSE)</f>
        <v>0.81279999999999997</v>
      </c>
      <c r="H467" s="10">
        <f>VLOOKUP(A467,away!$A$2:$E$405,3,FALSE)</f>
        <v>1.2471000000000001</v>
      </c>
      <c r="I467" s="10">
        <f>VLOOKUP(C467,away!$B$2:$E$405,3,FALSE)</f>
        <v>1.0023</v>
      </c>
      <c r="J467" s="10">
        <f>VLOOKUP(B467,home!$B$2:$E$405,4,FALSE)</f>
        <v>0.50639999999999996</v>
      </c>
      <c r="K467" s="12">
        <f t="shared" si="672"/>
        <v>1.2833192804479998</v>
      </c>
      <c r="L467" s="12">
        <f t="shared" si="673"/>
        <v>0.63298396231199994</v>
      </c>
      <c r="M467" s="13">
        <f t="shared" si="674"/>
        <v>0.1471499354810159</v>
      </c>
      <c r="N467" s="13">
        <f t="shared" si="675"/>
        <v>0.18884034931946692</v>
      </c>
      <c r="O467" s="13">
        <f t="shared" si="676"/>
        <v>9.3143549214728588E-2</v>
      </c>
      <c r="P467" s="13">
        <f t="shared" si="677"/>
        <v>0.11953291255661834</v>
      </c>
      <c r="Q467" s="13">
        <f t="shared" si="678"/>
        <v>0.12117123060410363</v>
      </c>
      <c r="R467" s="13">
        <f t="shared" si="679"/>
        <v>2.9479186422870833E-2</v>
      </c>
      <c r="S467" s="13">
        <f t="shared" si="680"/>
        <v>2.4274759512401399E-2</v>
      </c>
      <c r="T467" s="13">
        <f t="shared" si="681"/>
        <v>7.6699445666006588E-2</v>
      </c>
      <c r="U467" s="13">
        <f t="shared" si="682"/>
        <v>3.783120830839104E-2</v>
      </c>
      <c r="V467" s="13">
        <f t="shared" si="683"/>
        <v>2.1909872604457025E-3</v>
      </c>
      <c r="W467" s="13">
        <f t="shared" si="684"/>
        <v>5.1833792156618978E-2</v>
      </c>
      <c r="X467" s="13">
        <f t="shared" si="685"/>
        <v>3.2809959140953346E-2</v>
      </c>
      <c r="Y467" s="13">
        <f t="shared" si="686"/>
        <v>1.0384088970167734E-2</v>
      </c>
      <c r="Z467" s="13">
        <f t="shared" si="687"/>
        <v>6.2199507425609642E-3</v>
      </c>
      <c r="AA467" s="13">
        <f t="shared" si="688"/>
        <v>7.9821827113653373E-3</v>
      </c>
      <c r="AB467" s="13">
        <f t="shared" si="689"/>
        <v>5.121844486776916E-3</v>
      </c>
      <c r="AC467" s="13">
        <f t="shared" si="690"/>
        <v>1.1123649483748353E-4</v>
      </c>
      <c r="AD467" s="13">
        <f t="shared" si="691"/>
        <v>1.6629826213330864E-2</v>
      </c>
      <c r="AE467" s="13">
        <f t="shared" si="692"/>
        <v>1.0526413289074133E-2</v>
      </c>
      <c r="AF467" s="13">
        <f t="shared" si="693"/>
        <v>3.3315253963259175E-3</v>
      </c>
      <c r="AG467" s="13">
        <f t="shared" si="694"/>
        <v>7.0293404863647842E-4</v>
      </c>
      <c r="AH467" s="13">
        <f t="shared" si="695"/>
        <v>9.842822666029261E-4</v>
      </c>
      <c r="AI467" s="13">
        <f t="shared" si="696"/>
        <v>1.2631484101345936E-3</v>
      </c>
      <c r="AJ467" s="13">
        <f t="shared" si="697"/>
        <v>8.1051135439648089E-4</v>
      </c>
      <c r="AK467" s="13">
        <f t="shared" si="698"/>
        <v>3.4671494937300862E-4</v>
      </c>
      <c r="AL467" s="13">
        <f t="shared" si="699"/>
        <v>3.6143875067424823E-6</v>
      </c>
      <c r="AM467" s="13">
        <f t="shared" si="700"/>
        <v>4.2682753220134101E-3</v>
      </c>
      <c r="AN467" s="13">
        <f t="shared" si="701"/>
        <v>2.7017498255665759E-3</v>
      </c>
      <c r="AO467" s="13">
        <f t="shared" si="702"/>
        <v>8.550821548814428E-4</v>
      </c>
      <c r="AP467" s="13">
        <f t="shared" si="703"/>
        <v>1.8041776349971296E-4</v>
      </c>
      <c r="AQ467" s="13">
        <f t="shared" si="704"/>
        <v>2.8550387702879403E-5</v>
      </c>
      <c r="AR467" s="13">
        <f t="shared" si="705"/>
        <v>1.2460697782955136E-4</v>
      </c>
      <c r="AS467" s="13">
        <f t="shared" si="706"/>
        <v>1.5991053712701971E-4</v>
      </c>
      <c r="AT467" s="13">
        <f t="shared" si="707"/>
        <v>1.0260813772095007E-4</v>
      </c>
      <c r="AU467" s="13">
        <f t="shared" si="708"/>
        <v>4.3893000489386311E-5</v>
      </c>
      <c r="AV467" s="13">
        <f t="shared" si="709"/>
        <v>1.4082183451185737E-5</v>
      </c>
      <c r="AW467" s="13">
        <f t="shared" si="710"/>
        <v>8.1556698610558868E-8</v>
      </c>
      <c r="AX467" s="13">
        <f t="shared" si="711"/>
        <v>9.1292666916669991E-4</v>
      </c>
      <c r="AY467" s="13">
        <f t="shared" si="712"/>
        <v>5.7786794034943409E-4</v>
      </c>
      <c r="AZ467" s="13">
        <f t="shared" si="713"/>
        <v>1.8289056928772957E-4</v>
      </c>
      <c r="BA467" s="13">
        <f t="shared" si="714"/>
        <v>3.8588932405748142E-5</v>
      </c>
      <c r="BB467" s="13">
        <f t="shared" si="715"/>
        <v>6.1065438338950978E-6</v>
      </c>
      <c r="BC467" s="13">
        <f t="shared" si="716"/>
        <v>7.7306886240216645E-7</v>
      </c>
      <c r="BD467" s="13">
        <f t="shared" si="717"/>
        <v>1.3145703093045482E-5</v>
      </c>
      <c r="BE467" s="13">
        <f t="shared" si="718"/>
        <v>1.6870134234350174E-5</v>
      </c>
      <c r="BF467" s="13">
        <f t="shared" si="719"/>
        <v>1.0824884263343719E-5</v>
      </c>
      <c r="BG467" s="13">
        <f t="shared" si="720"/>
        <v>4.6305942279223796E-6</v>
      </c>
      <c r="BH467" s="13">
        <f t="shared" si="721"/>
        <v>1.4856327131560025E-6</v>
      </c>
      <c r="BI467" s="13">
        <f t="shared" si="722"/>
        <v>3.8130822089147419E-7</v>
      </c>
      <c r="BJ467" s="14">
        <f t="shared" si="723"/>
        <v>0.52268279398225459</v>
      </c>
      <c r="BK467" s="14">
        <f t="shared" si="724"/>
        <v>0.29384131363317495</v>
      </c>
      <c r="BL467" s="14">
        <f t="shared" si="725"/>
        <v>0.17745506721801049</v>
      </c>
      <c r="BM467" s="14">
        <f t="shared" si="726"/>
        <v>0.30030417559354594</v>
      </c>
      <c r="BN467" s="14">
        <f t="shared" si="727"/>
        <v>0.69931716359880425</v>
      </c>
    </row>
    <row r="468" spans="1:66" x14ac:dyDescent="0.25">
      <c r="A468" t="s">
        <v>145</v>
      </c>
      <c r="B468" t="s">
        <v>366</v>
      </c>
      <c r="C468" t="s">
        <v>391</v>
      </c>
      <c r="D468" s="21">
        <v>44505</v>
      </c>
      <c r="E468" s="10">
        <f>VLOOKUP(A468,home!$A$2:$E$405,3,FALSE)</f>
        <v>1.4149</v>
      </c>
      <c r="F468" s="10">
        <f>VLOOKUP(B468,home!$B$2:$E$405,3,FALSE)</f>
        <v>1.0208999999999999</v>
      </c>
      <c r="G468" s="10">
        <f>VLOOKUP(C468,away!$B$2:$E$405,4,FALSE)</f>
        <v>1.8453999999999999</v>
      </c>
      <c r="H468" s="10">
        <f>VLOOKUP(A468,away!$A$2:$E$405,3,FALSE)</f>
        <v>1.2471000000000001</v>
      </c>
      <c r="I468" s="10">
        <f>VLOOKUP(C468,away!$B$2:$E$405,3,FALSE)</f>
        <v>0.75729999999999997</v>
      </c>
      <c r="J468" s="10">
        <f>VLOOKUP(B468,home!$B$2:$E$405,4,FALSE)</f>
        <v>0.75729999999999997</v>
      </c>
      <c r="K468" s="12">
        <f t="shared" si="672"/>
        <v>2.6656275400139999</v>
      </c>
      <c r="L468" s="12">
        <f t="shared" si="673"/>
        <v>0.71521595295899998</v>
      </c>
      <c r="M468" s="13">
        <f t="shared" si="674"/>
        <v>3.4018748054425695E-2</v>
      </c>
      <c r="N468" s="13">
        <f t="shared" si="675"/>
        <v>9.068131169067481E-2</v>
      </c>
      <c r="O468" s="13">
        <f t="shared" si="676"/>
        <v>2.4330751308218199E-2</v>
      </c>
      <c r="P468" s="13">
        <f t="shared" si="677"/>
        <v>6.4856720756418088E-2</v>
      </c>
      <c r="Q468" s="13">
        <f t="shared" si="678"/>
        <v>0.12086130090362816</v>
      </c>
      <c r="R468" s="13">
        <f t="shared" si="679"/>
        <v>8.7008707415578562E-3</v>
      </c>
      <c r="S468" s="13">
        <f t="shared" si="680"/>
        <v>3.0912323849677643E-2</v>
      </c>
      <c r="T468" s="13">
        <f t="shared" si="681"/>
        <v>8.6441930501652858E-2</v>
      </c>
      <c r="U468" s="13">
        <f t="shared" si="682"/>
        <v>2.3193280670798656E-2</v>
      </c>
      <c r="V468" s="13">
        <f t="shared" si="683"/>
        <v>6.5482583395974105E-3</v>
      </c>
      <c r="W468" s="13">
        <f t="shared" si="684"/>
        <v>0.10739040407021005</v>
      </c>
      <c r="X468" s="13">
        <f t="shared" si="685"/>
        <v>7.6807330185727343E-2</v>
      </c>
      <c r="Y468" s="13">
        <f t="shared" si="686"/>
        <v>2.746691392651077E-2</v>
      </c>
      <c r="Z468" s="13">
        <f t="shared" si="687"/>
        <v>2.0743338529987947E-3</v>
      </c>
      <c r="AA468" s="13">
        <f t="shared" si="688"/>
        <v>5.5294014457369393E-3</v>
      </c>
      <c r="AB468" s="13">
        <f t="shared" si="689"/>
        <v>7.3696623867748074E-3</v>
      </c>
      <c r="AC468" s="13">
        <f t="shared" si="690"/>
        <v>7.8026563817966486E-4</v>
      </c>
      <c r="AD468" s="13">
        <f t="shared" si="691"/>
        <v>7.1565704655695866E-2</v>
      </c>
      <c r="AE468" s="13">
        <f t="shared" si="692"/>
        <v>5.1184933654505861E-2</v>
      </c>
      <c r="AF468" s="13">
        <f t="shared" si="693"/>
        <v>1.8304140550425296E-2</v>
      </c>
      <c r="AG468" s="13">
        <f t="shared" si="694"/>
        <v>4.3638044422893013E-3</v>
      </c>
      <c r="AH468" s="13">
        <f t="shared" si="695"/>
        <v>3.7089916585691165E-4</v>
      </c>
      <c r="AI468" s="13">
        <f t="shared" si="696"/>
        <v>9.8867903107640394E-4</v>
      </c>
      <c r="AJ468" s="13">
        <f t="shared" si="697"/>
        <v>1.3177250267358102E-3</v>
      </c>
      <c r="AK468" s="13">
        <f t="shared" si="698"/>
        <v>1.17085470714422E-3</v>
      </c>
      <c r="AL468" s="13">
        <f t="shared" si="699"/>
        <v>5.9503037008045746E-5</v>
      </c>
      <c r="AM468" s="13">
        <f t="shared" si="700"/>
        <v>3.8153502650146214E-2</v>
      </c>
      <c r="AN468" s="13">
        <f t="shared" si="701"/>
        <v>2.7287993756648057E-2</v>
      </c>
      <c r="AO468" s="13">
        <f t="shared" si="702"/>
        <v>9.7584042295001394E-3</v>
      </c>
      <c r="AP468" s="13">
        <f t="shared" si="703"/>
        <v>2.3264554601203596E-3</v>
      </c>
      <c r="AQ468" s="13">
        <f t="shared" si="704"/>
        <v>4.1597951473166281E-4</v>
      </c>
      <c r="AR468" s="13">
        <f t="shared" si="705"/>
        <v>5.3054600072009874E-5</v>
      </c>
      <c r="AS468" s="13">
        <f t="shared" si="706"/>
        <v>1.4142380307637827E-4</v>
      </c>
      <c r="AT468" s="13">
        <f t="shared" si="707"/>
        <v>1.8849159214695532E-4</v>
      </c>
      <c r="AU468" s="13">
        <f t="shared" si="708"/>
        <v>1.6748279302933691E-4</v>
      </c>
      <c r="AV468" s="13">
        <f t="shared" si="709"/>
        <v>1.1161168639436631E-4</v>
      </c>
      <c r="AW468" s="13">
        <f t="shared" si="710"/>
        <v>3.1511805794193931E-6</v>
      </c>
      <c r="AX468" s="13">
        <f t="shared" si="711"/>
        <v>1.6950504568704471E-2</v>
      </c>
      <c r="AY468" s="13">
        <f t="shared" si="712"/>
        <v>1.2123271278241851E-2</v>
      </c>
      <c r="AZ468" s="13">
        <f t="shared" si="713"/>
        <v>4.3353785101241087E-3</v>
      </c>
      <c r="BA468" s="13">
        <f t="shared" si="714"/>
        <v>1.0335772908521283E-3</v>
      </c>
      <c r="BB468" s="13">
        <f t="shared" si="715"/>
        <v>1.8480774175839653E-4</v>
      </c>
      <c r="BC468" s="13">
        <f t="shared" si="716"/>
        <v>2.6435489027186486E-5</v>
      </c>
      <c r="BD468" s="13">
        <f t="shared" si="717"/>
        <v>6.3242493915601925E-6</v>
      </c>
      <c r="BE468" s="13">
        <f t="shared" si="718"/>
        <v>1.6858093348059632E-5</v>
      </c>
      <c r="BF468" s="13">
        <f t="shared" si="719"/>
        <v>2.2468698950357291E-5</v>
      </c>
      <c r="BG468" s="13">
        <f t="shared" si="720"/>
        <v>1.9964394236785348E-5</v>
      </c>
      <c r="BH468" s="13">
        <f t="shared" si="721"/>
        <v>1.3304409774317951E-5</v>
      </c>
      <c r="BI468" s="13">
        <f t="shared" si="722"/>
        <v>7.0929202196106769E-6</v>
      </c>
      <c r="BJ468" s="14">
        <f t="shared" si="723"/>
        <v>0.7676640850711749</v>
      </c>
      <c r="BK468" s="14">
        <f t="shared" si="724"/>
        <v>0.14929909095354843</v>
      </c>
      <c r="BL468" s="14">
        <f t="shared" si="725"/>
        <v>7.3720201724539539E-2</v>
      </c>
      <c r="BM468" s="14">
        <f t="shared" si="726"/>
        <v>0.63718788804967652</v>
      </c>
      <c r="BN468" s="14">
        <f t="shared" si="727"/>
        <v>0.34344970345492282</v>
      </c>
    </row>
    <row r="469" spans="1:66" x14ac:dyDescent="0.25">
      <c r="A469" t="s">
        <v>145</v>
      </c>
      <c r="B469" t="s">
        <v>146</v>
      </c>
      <c r="C469" t="s">
        <v>404</v>
      </c>
      <c r="D469" s="21">
        <v>44505</v>
      </c>
      <c r="E469" s="10">
        <f>VLOOKUP(A469,home!$A$2:$E$405,3,FALSE)</f>
        <v>1.4149</v>
      </c>
      <c r="F469" s="10">
        <f>VLOOKUP(B469,home!$B$2:$E$405,3,FALSE)</f>
        <v>1.1387</v>
      </c>
      <c r="G469" s="10">
        <f>VLOOKUP(C469,away!$B$2:$E$405,4,FALSE)</f>
        <v>0.78120000000000001</v>
      </c>
      <c r="H469" s="10">
        <f>VLOOKUP(A469,away!$A$2:$E$405,3,FALSE)</f>
        <v>1.2471000000000001</v>
      </c>
      <c r="I469" s="10">
        <f>VLOOKUP(C469,away!$B$2:$E$405,3,FALSE)</f>
        <v>1.0128999999999999</v>
      </c>
      <c r="J469" s="10">
        <f>VLOOKUP(B469,home!$B$2:$E$405,4,FALSE)</f>
        <v>1.1136999999999999</v>
      </c>
      <c r="K469" s="12">
        <f t="shared" si="672"/>
        <v>1.2586277473560001</v>
      </c>
      <c r="L469" s="12">
        <f t="shared" si="673"/>
        <v>1.406812018983</v>
      </c>
      <c r="M469" s="13">
        <f t="shared" si="674"/>
        <v>6.956875280944623E-2</v>
      </c>
      <c r="N469" s="13">
        <f t="shared" si="675"/>
        <v>8.7561162634919712E-2</v>
      </c>
      <c r="O469" s="13">
        <f t="shared" si="676"/>
        <v>9.7870157597986299E-2</v>
      </c>
      <c r="P469" s="13">
        <f t="shared" si="677"/>
        <v>0.12318209599093022</v>
      </c>
      <c r="Q469" s="13">
        <f t="shared" si="678"/>
        <v>5.5103454441530697E-2</v>
      </c>
      <c r="R469" s="13">
        <f t="shared" si="679"/>
        <v>6.8842457004303775E-2</v>
      </c>
      <c r="S469" s="13">
        <f t="shared" si="680"/>
        <v>5.4528175940860096E-2</v>
      </c>
      <c r="T469" s="13">
        <f t="shared" si="681"/>
        <v>7.7520201995827556E-2</v>
      </c>
      <c r="U469" s="13">
        <f t="shared" si="682"/>
        <v>8.6647026581779155E-2</v>
      </c>
      <c r="V469" s="13">
        <f t="shared" si="683"/>
        <v>1.0727828757250982E-2</v>
      </c>
      <c r="W469" s="13">
        <f t="shared" si="684"/>
        <v>2.3118245578425924E-2</v>
      </c>
      <c r="X469" s="13">
        <f t="shared" si="685"/>
        <v>3.2523025737530187E-2</v>
      </c>
      <c r="Y469" s="13">
        <f t="shared" si="686"/>
        <v>2.2876891750625464E-2</v>
      </c>
      <c r="Z469" s="13">
        <f t="shared" si="687"/>
        <v>3.2282798643324985E-2</v>
      </c>
      <c r="AA469" s="13">
        <f t="shared" si="688"/>
        <v>4.0632026134795461E-2</v>
      </c>
      <c r="AB469" s="13">
        <f t="shared" si="689"/>
        <v>2.5570297762273878E-2</v>
      </c>
      <c r="AC469" s="13">
        <f t="shared" si="690"/>
        <v>1.187203646019042E-3</v>
      </c>
      <c r="AD469" s="13">
        <f t="shared" si="691"/>
        <v>7.2743163387992606E-3</v>
      </c>
      <c r="AE469" s="13">
        <f t="shared" si="692"/>
        <v>1.0233595655307213E-2</v>
      </c>
      <c r="AF469" s="13">
        <f t="shared" si="693"/>
        <v>7.1983726826492008E-3</v>
      </c>
      <c r="AG469" s="13">
        <f t="shared" si="694"/>
        <v>3.3755857356899317E-3</v>
      </c>
      <c r="AH469" s="13">
        <f t="shared" si="695"/>
        <v>1.1353957284459419E-2</v>
      </c>
      <c r="AI469" s="13">
        <f t="shared" si="696"/>
        <v>1.4290405680515409E-2</v>
      </c>
      <c r="AJ469" s="13">
        <f t="shared" si="697"/>
        <v>8.9931505552352502E-3</v>
      </c>
      <c r="AK469" s="13">
        <f t="shared" si="698"/>
        <v>3.7730096083230355E-3</v>
      </c>
      <c r="AL469" s="13">
        <f t="shared" si="699"/>
        <v>8.4085010915902302E-5</v>
      </c>
      <c r="AM469" s="13">
        <f t="shared" si="700"/>
        <v>1.8311312774115715E-3</v>
      </c>
      <c r="AN469" s="13">
        <f t="shared" si="701"/>
        <v>2.5760574893982928E-3</v>
      </c>
      <c r="AO469" s="13">
        <f t="shared" si="702"/>
        <v>1.8120143188383457E-3</v>
      </c>
      <c r="AP469" s="13">
        <f t="shared" si="703"/>
        <v>8.4972117410369284E-4</v>
      </c>
      <c r="AQ469" s="13">
        <f t="shared" si="704"/>
        <v>2.9884949012835534E-4</v>
      </c>
      <c r="AR469" s="13">
        <f t="shared" si="705"/>
        <v>3.194576714159418E-3</v>
      </c>
      <c r="AS469" s="13">
        <f t="shared" si="706"/>
        <v>4.0207828934984008E-3</v>
      </c>
      <c r="AT469" s="13">
        <f t="shared" si="707"/>
        <v>2.5303344579257168E-3</v>
      </c>
      <c r="AU469" s="13">
        <f t="shared" si="708"/>
        <v>1.0615830529454372E-3</v>
      </c>
      <c r="AV469" s="13">
        <f t="shared" si="709"/>
        <v>3.3403447164000535E-4</v>
      </c>
      <c r="AW469" s="13">
        <f t="shared" si="710"/>
        <v>4.1357040768048016E-6</v>
      </c>
      <c r="AX469" s="13">
        <f t="shared" si="711"/>
        <v>3.8411877246694021E-4</v>
      </c>
      <c r="AY469" s="13">
        <f t="shared" si="712"/>
        <v>5.4038290582348767E-4</v>
      </c>
      <c r="AZ469" s="13">
        <f t="shared" si="713"/>
        <v>3.801085833827207E-4</v>
      </c>
      <c r="BA469" s="13">
        <f t="shared" si="714"/>
        <v>1.782471078738044E-4</v>
      </c>
      <c r="BB469" s="13">
        <f t="shared" si="715"/>
        <v>6.2690043426456846E-5</v>
      </c>
      <c r="BC469" s="13">
        <f t="shared" si="716"/>
        <v>1.7638621312581133E-5</v>
      </c>
      <c r="BD469" s="13">
        <f t="shared" si="717"/>
        <v>7.4902815284044733E-4</v>
      </c>
      <c r="BE469" s="13">
        <f t="shared" si="718"/>
        <v>9.4274761671579797E-4</v>
      </c>
      <c r="BF469" s="13">
        <f t="shared" si="719"/>
        <v>5.9328415457612145E-4</v>
      </c>
      <c r="BG469" s="13">
        <f t="shared" si="720"/>
        <v>2.4890796633871763E-4</v>
      </c>
      <c r="BH469" s="13">
        <f t="shared" si="721"/>
        <v>7.8320618242965851E-5</v>
      </c>
      <c r="BI469" s="13">
        <f t="shared" si="722"/>
        <v>1.9715300662134665E-5</v>
      </c>
      <c r="BJ469" s="14">
        <f t="shared" si="723"/>
        <v>0.33571581233547143</v>
      </c>
      <c r="BK469" s="14">
        <f t="shared" si="724"/>
        <v>0.25981852506124598</v>
      </c>
      <c r="BL469" s="14">
        <f t="shared" si="725"/>
        <v>0.37174580360921683</v>
      </c>
      <c r="BM469" s="14">
        <f t="shared" si="726"/>
        <v>0.49689861196839563</v>
      </c>
      <c r="BN469" s="14">
        <f t="shared" si="727"/>
        <v>0.50212808047911694</v>
      </c>
    </row>
    <row r="470" spans="1:66" x14ac:dyDescent="0.25">
      <c r="A470" t="s">
        <v>145</v>
      </c>
      <c r="B470" t="s">
        <v>432</v>
      </c>
      <c r="C470" t="s">
        <v>360</v>
      </c>
      <c r="D470" s="21">
        <v>44505</v>
      </c>
      <c r="E470" s="10">
        <f>VLOOKUP(A470,home!$A$2:$E$405,3,FALSE)</f>
        <v>1.4149</v>
      </c>
      <c r="F470" s="10">
        <f>VLOOKUP(B470,home!$B$2:$E$405,3,FALSE)</f>
        <v>1.1531</v>
      </c>
      <c r="G470" s="10">
        <f>VLOOKUP(C470,away!$B$2:$E$405,4,FALSE)</f>
        <v>0.8246</v>
      </c>
      <c r="H470" s="10">
        <f>VLOOKUP(A470,away!$A$2:$E$405,3,FALSE)</f>
        <v>1.2471000000000001</v>
      </c>
      <c r="I470" s="10">
        <f>VLOOKUP(C470,away!$B$2:$E$405,3,FALSE)</f>
        <v>1.2028000000000001</v>
      </c>
      <c r="J470" s="10">
        <f>VLOOKUP(B470,home!$B$2:$E$405,4,FALSE)</f>
        <v>1.9413</v>
      </c>
      <c r="K470" s="12">
        <f t="shared" si="672"/>
        <v>1.345352373274</v>
      </c>
      <c r="L470" s="12">
        <f t="shared" si="673"/>
        <v>2.9119730626440004</v>
      </c>
      <c r="M470" s="13">
        <f t="shared" si="674"/>
        <v>1.4160123968490311E-2</v>
      </c>
      <c r="N470" s="13">
        <f t="shared" si="675"/>
        <v>1.9050356386862491E-2</v>
      </c>
      <c r="O470" s="13">
        <f t="shared" si="676"/>
        <v>4.123389955994345E-2</v>
      </c>
      <c r="P470" s="13">
        <f t="shared" si="677"/>
        <v>5.5474124632311654E-2</v>
      </c>
      <c r="Q470" s="13">
        <f t="shared" si="678"/>
        <v>1.2814721088390482E-2</v>
      </c>
      <c r="R470" s="13">
        <f t="shared" si="679"/>
        <v>6.0036002393161821E-2</v>
      </c>
      <c r="S470" s="13">
        <f t="shared" si="680"/>
        <v>5.4331771928147622E-2</v>
      </c>
      <c r="T470" s="13">
        <f t="shared" si="681"/>
        <v>3.7316122614689085E-2</v>
      </c>
      <c r="U470" s="13">
        <f t="shared" si="682"/>
        <v>8.0769578301523801E-2</v>
      </c>
      <c r="V470" s="13">
        <f t="shared" si="683"/>
        <v>2.3650196959537659E-2</v>
      </c>
      <c r="W470" s="13">
        <f t="shared" si="684"/>
        <v>5.7467718097035034E-3</v>
      </c>
      <c r="X470" s="13">
        <f t="shared" si="685"/>
        <v>1.6734444707018514E-2</v>
      </c>
      <c r="Y470" s="13">
        <f t="shared" si="686"/>
        <v>2.4365126102571699E-2</v>
      </c>
      <c r="Z470" s="13">
        <f t="shared" si="687"/>
        <v>5.8274407252572651E-2</v>
      </c>
      <c r="AA470" s="13">
        <f t="shared" si="688"/>
        <v>7.8399612098384211E-2</v>
      </c>
      <c r="AB470" s="13">
        <f t="shared" si="689"/>
        <v>5.2737552100161116E-2</v>
      </c>
      <c r="AC470" s="13">
        <f t="shared" si="690"/>
        <v>5.7907948785952046E-3</v>
      </c>
      <c r="AD470" s="13">
        <f t="shared" si="691"/>
        <v>1.9328582732121818E-3</v>
      </c>
      <c r="AE470" s="13">
        <f t="shared" si="692"/>
        <v>5.6284312255024706E-3</v>
      </c>
      <c r="AF470" s="13">
        <f t="shared" si="693"/>
        <v>8.1949200568037783E-3</v>
      </c>
      <c r="AG470" s="13">
        <f t="shared" si="694"/>
        <v>7.9544621519778824E-3</v>
      </c>
      <c r="AH470" s="13">
        <f t="shared" si="695"/>
        <v>4.2423376040259433E-2</v>
      </c>
      <c r="AI470" s="13">
        <f t="shared" si="696"/>
        <v>5.7074389638058373E-2</v>
      </c>
      <c r="AJ470" s="13">
        <f t="shared" si="697"/>
        <v>3.8392582776363426E-2</v>
      </c>
      <c r="AK470" s="13">
        <f t="shared" si="698"/>
        <v>1.7217184118099676E-2</v>
      </c>
      <c r="AL470" s="13">
        <f t="shared" si="699"/>
        <v>9.0744763966806215E-4</v>
      </c>
      <c r="AM470" s="13">
        <f t="shared" si="700"/>
        <v>5.2007509301365868E-4</v>
      </c>
      <c r="AN470" s="13">
        <f t="shared" si="701"/>
        <v>1.5144446614078471E-3</v>
      </c>
      <c r="AO470" s="13">
        <f t="shared" si="702"/>
        <v>2.2050110294423325E-3</v>
      </c>
      <c r="AP470" s="13">
        <f t="shared" si="703"/>
        <v>2.1403109068563299E-3</v>
      </c>
      <c r="AQ470" s="13">
        <f t="shared" si="704"/>
        <v>1.558131926612196E-3</v>
      </c>
      <c r="AR470" s="13">
        <f t="shared" si="705"/>
        <v>2.4707145651130458E-2</v>
      </c>
      <c r="AS470" s="13">
        <f t="shared" si="706"/>
        <v>3.3239817038574752E-2</v>
      </c>
      <c r="AT470" s="13">
        <f t="shared" si="707"/>
        <v>2.2359633370020046E-2</v>
      </c>
      <c r="AU470" s="13">
        <f t="shared" si="708"/>
        <v>1.0027195273297667E-2</v>
      </c>
      <c r="AV470" s="13">
        <f t="shared" si="709"/>
        <v>3.3725277395532122E-3</v>
      </c>
      <c r="AW470" s="13">
        <f t="shared" si="710"/>
        <v>9.8751221647065451E-5</v>
      </c>
      <c r="AX470" s="13">
        <f t="shared" si="711"/>
        <v>1.16614043444437E-4</v>
      </c>
      <c r="AY470" s="13">
        <f t="shared" si="712"/>
        <v>3.3957695323619773E-4</v>
      </c>
      <c r="AZ470" s="13">
        <f t="shared" si="713"/>
        <v>4.9441947025926465E-4</v>
      </c>
      <c r="BA470" s="13">
        <f t="shared" si="714"/>
        <v>4.7991205968056505E-4</v>
      </c>
      <c r="BB470" s="13">
        <f t="shared" si="715"/>
        <v>3.4937274755695132E-4</v>
      </c>
      <c r="BC470" s="13">
        <f t="shared" si="716"/>
        <v>2.0347280594155284E-4</v>
      </c>
      <c r="BD470" s="13">
        <f t="shared" si="717"/>
        <v>1.1991090431818974E-2</v>
      </c>
      <c r="BE470" s="13">
        <f t="shared" si="718"/>
        <v>1.6132241970590811E-2</v>
      </c>
      <c r="BF470" s="13">
        <f t="shared" si="719"/>
        <v>1.0851775010682392E-2</v>
      </c>
      <c r="BG470" s="13">
        <f t="shared" si="720"/>
        <v>4.8664870882856809E-3</v>
      </c>
      <c r="BH470" s="13">
        <f t="shared" si="721"/>
        <v>1.6367849884331045E-3</v>
      </c>
      <c r="BI470" s="13">
        <f t="shared" si="722"/>
        <v>4.4041051374554661E-4</v>
      </c>
      <c r="BJ470" s="14">
        <f t="shared" si="723"/>
        <v>0.14965955611418338</v>
      </c>
      <c r="BK470" s="14">
        <f t="shared" si="724"/>
        <v>0.15465403695998672</v>
      </c>
      <c r="BL470" s="14">
        <f t="shared" si="725"/>
        <v>0.60790928610208783</v>
      </c>
      <c r="BM470" s="14">
        <f t="shared" si="726"/>
        <v>0.76748723266808128</v>
      </c>
      <c r="BN470" s="14">
        <f t="shared" si="727"/>
        <v>0.20276922802916023</v>
      </c>
    </row>
    <row r="471" spans="1:66" x14ac:dyDescent="0.25">
      <c r="A471" t="s">
        <v>145</v>
      </c>
      <c r="B471" t="s">
        <v>425</v>
      </c>
      <c r="C471" t="s">
        <v>434</v>
      </c>
      <c r="D471" s="21">
        <v>44505</v>
      </c>
      <c r="E471" s="10">
        <f>VLOOKUP(A471,home!$A$2:$E$405,3,FALSE)</f>
        <v>1.4149</v>
      </c>
      <c r="F471" s="10">
        <f>VLOOKUP(B471,home!$B$2:$E$405,3,FALSE)</f>
        <v>1.3763000000000001</v>
      </c>
      <c r="G471" s="10">
        <f>VLOOKUP(C471,away!$B$2:$E$405,4,FALSE)</f>
        <v>1.0415000000000001</v>
      </c>
      <c r="H471" s="10">
        <f>VLOOKUP(A471,away!$A$2:$E$405,3,FALSE)</f>
        <v>1.2471000000000001</v>
      </c>
      <c r="I471" s="10">
        <f>VLOOKUP(C471,away!$B$2:$E$405,3,FALSE)</f>
        <v>0.67530000000000001</v>
      </c>
      <c r="J471" s="10">
        <f>VLOOKUP(B471,home!$B$2:$E$405,4,FALSE)</f>
        <v>0.59079999999999999</v>
      </c>
      <c r="K471" s="12">
        <f t="shared" si="672"/>
        <v>2.0281409351050002</v>
      </c>
      <c r="L471" s="12">
        <f t="shared" si="673"/>
        <v>0.49755204500400002</v>
      </c>
      <c r="M471" s="13">
        <f t="shared" si="674"/>
        <v>8.0002853186818434E-2</v>
      </c>
      <c r="N471" s="13">
        <f t="shared" si="675"/>
        <v>0.16225706147338195</v>
      </c>
      <c r="O471" s="13">
        <f t="shared" si="676"/>
        <v>3.9805583209256284E-2</v>
      </c>
      <c r="P471" s="13">
        <f t="shared" si="677"/>
        <v>8.073133275242092E-2</v>
      </c>
      <c r="Q471" s="13">
        <f t="shared" si="678"/>
        <v>0.16454009419200724</v>
      </c>
      <c r="R471" s="13">
        <f t="shared" si="679"/>
        <v>9.9026746641711749E-3</v>
      </c>
      <c r="S471" s="13">
        <f t="shared" si="680"/>
        <v>2.036661140310422E-2</v>
      </c>
      <c r="T471" s="13">
        <f t="shared" si="681"/>
        <v>8.1867260350383983E-2</v>
      </c>
      <c r="U471" s="13">
        <f t="shared" si="682"/>
        <v>2.0084019853432718E-2</v>
      </c>
      <c r="V471" s="13">
        <f t="shared" si="683"/>
        <v>2.2835625602054092E-3</v>
      </c>
      <c r="W471" s="13">
        <f t="shared" si="684"/>
        <v>0.11123683349894743</v>
      </c>
      <c r="X471" s="13">
        <f t="shared" si="685"/>
        <v>5.5346113987170743E-2</v>
      </c>
      <c r="Y471" s="13">
        <f t="shared" si="686"/>
        <v>1.3768786098670646E-2</v>
      </c>
      <c r="Z471" s="13">
        <f t="shared" si="687"/>
        <v>1.6423653433892225E-3</v>
      </c>
      <c r="AA471" s="13">
        <f t="shared" si="688"/>
        <v>3.3309483833254623E-3</v>
      </c>
      <c r="AB471" s="13">
        <f t="shared" si="689"/>
        <v>3.377816384472097E-3</v>
      </c>
      <c r="AC471" s="13">
        <f t="shared" si="690"/>
        <v>1.440222454304356E-4</v>
      </c>
      <c r="AD471" s="13">
        <f t="shared" si="691"/>
        <v>5.6400993877668615E-2</v>
      </c>
      <c r="AE471" s="13">
        <f t="shared" si="692"/>
        <v>2.8062429844092102E-2</v>
      </c>
      <c r="AF471" s="13">
        <f t="shared" si="693"/>
        <v>6.9812596783546529E-3</v>
      </c>
      <c r="AG471" s="13">
        <f t="shared" si="694"/>
        <v>1.1578466765564419E-3</v>
      </c>
      <c r="AH471" s="13">
        <f t="shared" si="695"/>
        <v>2.0429055881175103E-4</v>
      </c>
      <c r="AI471" s="13">
        <f t="shared" si="696"/>
        <v>4.1433004498158776E-4</v>
      </c>
      <c r="AJ471" s="13">
        <f t="shared" si="697"/>
        <v>4.2015986243552726E-4</v>
      </c>
      <c r="AK471" s="13">
        <f t="shared" si="698"/>
        <v>2.8404780543119277E-4</v>
      </c>
      <c r="AL471" s="13">
        <f t="shared" si="699"/>
        <v>5.8133465777498331E-6</v>
      </c>
      <c r="AM471" s="13">
        <f t="shared" si="700"/>
        <v>2.2877832892781228E-2</v>
      </c>
      <c r="AN471" s="13">
        <f t="shared" si="701"/>
        <v>1.1382912541063077E-2</v>
      </c>
      <c r="AO471" s="13">
        <f t="shared" si="702"/>
        <v>2.8317957064538058E-3</v>
      </c>
      <c r="AP471" s="13">
        <f t="shared" si="703"/>
        <v>4.6965524825987937E-4</v>
      </c>
      <c r="AQ471" s="13">
        <f t="shared" si="704"/>
        <v>5.841948230464106E-5</v>
      </c>
      <c r="AR471" s="13">
        <f t="shared" si="705"/>
        <v>2.0329037062359341E-5</v>
      </c>
      <c r="AS471" s="13">
        <f t="shared" si="706"/>
        <v>4.123015223743768E-5</v>
      </c>
      <c r="AT471" s="13">
        <f t="shared" si="707"/>
        <v>4.1810279756679195E-5</v>
      </c>
      <c r="AU471" s="13">
        <f t="shared" si="708"/>
        <v>2.8265713294237662E-5</v>
      </c>
      <c r="AV471" s="13">
        <f t="shared" si="709"/>
        <v>1.4331712547996252E-5</v>
      </c>
      <c r="AW471" s="13">
        <f t="shared" si="710"/>
        <v>1.6295224978398232E-7</v>
      </c>
      <c r="AX471" s="13">
        <f t="shared" si="711"/>
        <v>7.733244899390211E-3</v>
      </c>
      <c r="AY471" s="13">
        <f t="shared" si="712"/>
        <v>3.8476918142083512E-3</v>
      </c>
      <c r="AZ471" s="13">
        <f t="shared" si="713"/>
        <v>9.5721346535225808E-4</v>
      </c>
      <c r="BA471" s="13">
        <f t="shared" si="714"/>
        <v>1.5875450573046051E-4</v>
      </c>
      <c r="BB471" s="13">
        <f t="shared" si="715"/>
        <v>1.9747157244947463E-5</v>
      </c>
      <c r="BC471" s="13">
        <f t="shared" si="716"/>
        <v>1.9650476940478335E-6</v>
      </c>
      <c r="BD471" s="13">
        <f t="shared" si="717"/>
        <v>1.6857923272231661E-6</v>
      </c>
      <c r="BE471" s="13">
        <f t="shared" si="718"/>
        <v>3.4190244269272263E-6</v>
      </c>
      <c r="BF471" s="13">
        <f t="shared" si="719"/>
        <v>3.467131699187512E-6</v>
      </c>
      <c r="BG471" s="13">
        <f t="shared" si="720"/>
        <v>2.3439439088407824E-6</v>
      </c>
      <c r="BH471" s="13">
        <f t="shared" si="721"/>
        <v>1.1884621477775033E-6</v>
      </c>
      <c r="BI471" s="13">
        <f t="shared" si="722"/>
        <v>4.8207374634607221E-7</v>
      </c>
      <c r="BJ471" s="14">
        <f t="shared" si="723"/>
        <v>0.73195791243771657</v>
      </c>
      <c r="BK471" s="14">
        <f t="shared" si="724"/>
        <v>0.18738188730876554</v>
      </c>
      <c r="BL471" s="14">
        <f t="shared" si="725"/>
        <v>7.7982424089472827E-2</v>
      </c>
      <c r="BM471" s="14">
        <f t="shared" si="726"/>
        <v>0.45787746083932973</v>
      </c>
      <c r="BN471" s="14">
        <f t="shared" si="727"/>
        <v>0.537239599478056</v>
      </c>
    </row>
    <row r="472" spans="1:66" x14ac:dyDescent="0.25">
      <c r="A472" t="s">
        <v>24</v>
      </c>
      <c r="B472" t="s">
        <v>286</v>
      </c>
      <c r="C472" t="s">
        <v>185</v>
      </c>
      <c r="D472" s="21">
        <v>44505</v>
      </c>
      <c r="E472" s="10">
        <f>VLOOKUP(A472,home!$A$2:$E$405,3,FALSE)</f>
        <v>1.6361000000000001</v>
      </c>
      <c r="F472" s="10">
        <f>VLOOKUP(B472,home!$B$2:$E$405,3,FALSE)</f>
        <v>1.5820000000000001</v>
      </c>
      <c r="G472" s="10">
        <f>VLOOKUP(C472,away!$B$2:$E$405,4,FALSE)</f>
        <v>1.0427</v>
      </c>
      <c r="H472" s="10">
        <f>VLOOKUP(A472,away!$A$2:$E$405,3,FALSE)</f>
        <v>1.4240999999999999</v>
      </c>
      <c r="I472" s="10">
        <f>VLOOKUP(C472,away!$B$2:$E$405,3,FALSE)</f>
        <v>1.0739000000000001</v>
      </c>
      <c r="J472" s="10">
        <f>VLOOKUP(B472,home!$B$2:$E$405,4,FALSE)</f>
        <v>0.74350000000000005</v>
      </c>
      <c r="K472" s="12">
        <f t="shared" si="672"/>
        <v>2.6988310455400004</v>
      </c>
      <c r="L472" s="12">
        <f t="shared" si="673"/>
        <v>1.1370650260650002</v>
      </c>
      <c r="M472" s="13">
        <f t="shared" si="674"/>
        <v>2.1581990793888967E-2</v>
      </c>
      <c r="N472" s="13">
        <f t="shared" si="675"/>
        <v>5.8246146779106028E-2</v>
      </c>
      <c r="O472" s="13">
        <f t="shared" si="676"/>
        <v>2.454012692458795E-2</v>
      </c>
      <c r="P472" s="13">
        <f t="shared" si="677"/>
        <v>6.622965640557002E-2</v>
      </c>
      <c r="Q472" s="13">
        <f t="shared" si="678"/>
        <v>7.8598254605265525E-2</v>
      </c>
      <c r="R472" s="13">
        <f t="shared" si="679"/>
        <v>1.3951860030572505E-2</v>
      </c>
      <c r="S472" s="13">
        <f t="shared" si="680"/>
        <v>5.0810504803406285E-2</v>
      </c>
      <c r="T472" s="13">
        <f t="shared" si="681"/>
        <v>8.9371326421399763E-2</v>
      </c>
      <c r="U472" s="13">
        <f t="shared" si="682"/>
        <v>3.7653712993537744E-2</v>
      </c>
      <c r="V472" s="13">
        <f t="shared" si="683"/>
        <v>1.7324950372130655E-2</v>
      </c>
      <c r="W472" s="13">
        <f t="shared" si="684"/>
        <v>7.0707803217982632E-2</v>
      </c>
      <c r="X472" s="13">
        <f t="shared" si="685"/>
        <v>8.0399370109054319E-2</v>
      </c>
      <c r="Y472" s="13">
        <f t="shared" si="686"/>
        <v>4.5709655934330726E-2</v>
      </c>
      <c r="Z472" s="13">
        <f t="shared" si="687"/>
        <v>5.2880573631060536E-3</v>
      </c>
      <c r="AA472" s="13">
        <f t="shared" si="688"/>
        <v>1.4271573382147009E-2</v>
      </c>
      <c r="AB472" s="13">
        <f t="shared" si="689"/>
        <v>1.9258282656220326E-2</v>
      </c>
      <c r="AC472" s="13">
        <f t="shared" si="690"/>
        <v>3.3228674353649778E-3</v>
      </c>
      <c r="AD472" s="13">
        <f t="shared" si="691"/>
        <v>4.7707103621656186E-2</v>
      </c>
      <c r="AE472" s="13">
        <f t="shared" si="692"/>
        <v>5.4246079023044146E-2</v>
      </c>
      <c r="AF472" s="13">
        <f t="shared" si="693"/>
        <v>3.0840659629130879E-2</v>
      </c>
      <c r="AG472" s="13">
        <f t="shared" si="694"/>
        <v>1.1689278481686501E-2</v>
      </c>
      <c r="AH472" s="13">
        <f t="shared" si="695"/>
        <v>1.5032162708533505E-3</v>
      </c>
      <c r="AI472" s="13">
        <f t="shared" si="696"/>
        <v>4.0569267399398895E-3</v>
      </c>
      <c r="AJ472" s="13">
        <f t="shared" si="697"/>
        <v>5.474479917615579E-3</v>
      </c>
      <c r="AK472" s="13">
        <f t="shared" si="698"/>
        <v>4.9248987866153957E-3</v>
      </c>
      <c r="AL472" s="13">
        <f t="shared" si="699"/>
        <v>4.0788149828660736E-4</v>
      </c>
      <c r="AM472" s="13">
        <f t="shared" si="700"/>
        <v>2.5750682469383886E-2</v>
      </c>
      <c r="AN472" s="13">
        <f t="shared" si="701"/>
        <v>2.9280200433241532E-2</v>
      </c>
      <c r="AO472" s="13">
        <f t="shared" si="702"/>
        <v>1.6646745934406106E-2</v>
      </c>
      <c r="AP472" s="13">
        <f t="shared" si="703"/>
        <v>6.3094775332676383E-3</v>
      </c>
      <c r="AQ472" s="13">
        <f t="shared" si="704"/>
        <v>1.7935715589553756E-3</v>
      </c>
      <c r="AR472" s="13">
        <f t="shared" si="705"/>
        <v>3.4185092963983943E-4</v>
      </c>
      <c r="AS472" s="13">
        <f t="shared" si="706"/>
        <v>9.2259790185870907E-4</v>
      </c>
      <c r="AT472" s="13">
        <f t="shared" si="707"/>
        <v>1.2449679300431753E-3</v>
      </c>
      <c r="AU472" s="13">
        <f t="shared" si="708"/>
        <v>1.1199860334340642E-3</v>
      </c>
      <c r="AV472" s="13">
        <f t="shared" si="709"/>
        <v>7.5566326940076348E-4</v>
      </c>
      <c r="AW472" s="13">
        <f t="shared" si="710"/>
        <v>3.4769024352676937E-5</v>
      </c>
      <c r="AX472" s="13">
        <f t="shared" si="711"/>
        <v>1.158279021536931E-2</v>
      </c>
      <c r="AY472" s="13">
        <f t="shared" si="712"/>
        <v>1.3170385658144332E-2</v>
      </c>
      <c r="AZ472" s="13">
        <f t="shared" si="713"/>
        <v>7.4877924558319955E-3</v>
      </c>
      <c r="BA472" s="13">
        <f t="shared" si="714"/>
        <v>2.8380356413199733E-3</v>
      </c>
      <c r="BB472" s="13">
        <f t="shared" si="715"/>
        <v>8.067577676177239E-4</v>
      </c>
      <c r="BC472" s="13">
        <f t="shared" si="716"/>
        <v>1.8346720841287768E-4</v>
      </c>
      <c r="BD472" s="13">
        <f t="shared" si="717"/>
        <v>6.4784456036878109E-5</v>
      </c>
      <c r="BE472" s="13">
        <f t="shared" si="718"/>
        <v>1.7484230122074795E-4</v>
      </c>
      <c r="BF472" s="13">
        <f t="shared" si="719"/>
        <v>2.3593491530410547E-4</v>
      </c>
      <c r="BG472" s="13">
        <f t="shared" si="720"/>
        <v>2.1224949138319013E-4</v>
      </c>
      <c r="BH472" s="13">
        <f t="shared" si="721"/>
        <v>1.432063791862571E-4</v>
      </c>
      <c r="BI472" s="13">
        <f t="shared" si="722"/>
        <v>7.7297964413448775E-5</v>
      </c>
      <c r="BJ472" s="14">
        <f t="shared" si="723"/>
        <v>0.68336558469860742</v>
      </c>
      <c r="BK472" s="14">
        <f t="shared" si="724"/>
        <v>0.17284823696679183</v>
      </c>
      <c r="BL472" s="14">
        <f t="shared" si="725"/>
        <v>0.13092845927401089</v>
      </c>
      <c r="BM472" s="14">
        <f t="shared" si="726"/>
        <v>0.71614668612973376</v>
      </c>
      <c r="BN472" s="14">
        <f t="shared" si="727"/>
        <v>0.26314803553899102</v>
      </c>
    </row>
    <row r="473" spans="1:66" x14ac:dyDescent="0.25">
      <c r="A473" t="s">
        <v>32</v>
      </c>
      <c r="B473" t="s">
        <v>310</v>
      </c>
      <c r="C473" t="s">
        <v>34</v>
      </c>
      <c r="D473" s="21">
        <v>44505</v>
      </c>
      <c r="E473" s="10">
        <f>VLOOKUP(A473,home!$A$2:$E$405,3,FALSE)</f>
        <v>1.2278</v>
      </c>
      <c r="F473" s="10">
        <f>VLOOKUP(B473,home!$B$2:$E$405,3,FALSE)</f>
        <v>1.1403000000000001</v>
      </c>
      <c r="G473" s="10">
        <f>VLOOKUP(C473,away!$B$2:$E$405,4,FALSE)</f>
        <v>1.0860000000000001</v>
      </c>
      <c r="H473" s="10">
        <f>VLOOKUP(A473,away!$A$2:$E$405,3,FALSE)</f>
        <v>1.1316999999999999</v>
      </c>
      <c r="I473" s="10">
        <f>VLOOKUP(C473,away!$B$2:$E$405,3,FALSE)</f>
        <v>0.64800000000000002</v>
      </c>
      <c r="J473" s="10">
        <f>VLOOKUP(B473,home!$B$2:$E$405,4,FALSE)</f>
        <v>0.9425</v>
      </c>
      <c r="K473" s="12">
        <f t="shared" si="672"/>
        <v>1.5204655292400002</v>
      </c>
      <c r="L473" s="12">
        <f t="shared" si="673"/>
        <v>0.69117445799999988</v>
      </c>
      <c r="M473" s="13">
        <f t="shared" si="674"/>
        <v>0.10952088829425043</v>
      </c>
      <c r="N473" s="13">
        <f t="shared" si="675"/>
        <v>0.1665227353831524</v>
      </c>
      <c r="O473" s="13">
        <f t="shared" si="676"/>
        <v>7.5698040606457059E-2</v>
      </c>
      <c r="P473" s="13">
        <f t="shared" si="677"/>
        <v>0.11509626137312776</v>
      </c>
      <c r="Q473" s="13">
        <f t="shared" si="678"/>
        <v>0.12659603949241868</v>
      </c>
      <c r="R473" s="13">
        <f t="shared" si="679"/>
        <v>2.6160276093914969E-2</v>
      </c>
      <c r="S473" s="13">
        <f t="shared" si="680"/>
        <v>3.0238864906026303E-2</v>
      </c>
      <c r="T473" s="13">
        <f t="shared" si="681"/>
        <v>8.7499948981119069E-2</v>
      </c>
      <c r="U473" s="13">
        <f t="shared" si="682"/>
        <v>3.9775798036198948E-2</v>
      </c>
      <c r="V473" s="13">
        <f t="shared" si="683"/>
        <v>3.5309147699345684E-3</v>
      </c>
      <c r="W473" s="13">
        <f t="shared" si="684"/>
        <v>6.4161638062176132E-2</v>
      </c>
      <c r="X473" s="13">
        <f t="shared" si="685"/>
        <v>4.434688541201675E-2</v>
      </c>
      <c r="Y473" s="13">
        <f t="shared" si="686"/>
        <v>1.5325717244319388E-2</v>
      </c>
      <c r="Z473" s="13">
        <f t="shared" si="687"/>
        <v>6.0271048834473449E-3</v>
      </c>
      <c r="AA473" s="13">
        <f t="shared" si="688"/>
        <v>9.1640052163957566E-3</v>
      </c>
      <c r="AB473" s="13">
        <f t="shared" si="689"/>
        <v>6.9667770206526492E-3</v>
      </c>
      <c r="AC473" s="13">
        <f t="shared" si="690"/>
        <v>2.3191642684336735E-4</v>
      </c>
      <c r="AD473" s="13">
        <f t="shared" si="691"/>
        <v>2.4388889743277985E-2</v>
      </c>
      <c r="AE473" s="13">
        <f t="shared" si="692"/>
        <v>1.6856977649531917E-2</v>
      </c>
      <c r="AF473" s="13">
        <f t="shared" si="693"/>
        <v>5.8255561952166666E-3</v>
      </c>
      <c r="AG473" s="13">
        <f t="shared" si="694"/>
        <v>1.3421585485924737E-3</v>
      </c>
      <c r="AH473" s="13">
        <f t="shared" si="695"/>
        <v>1.0414452377814675E-3</v>
      </c>
      <c r="AI473" s="13">
        <f t="shared" si="696"/>
        <v>1.5834815846378768E-3</v>
      </c>
      <c r="AJ473" s="13">
        <f t="shared" si="697"/>
        <v>1.203814582814112E-3</v>
      </c>
      <c r="AK473" s="13">
        <f t="shared" si="698"/>
        <v>6.1011952558842977E-4</v>
      </c>
      <c r="AL473" s="13">
        <f t="shared" si="699"/>
        <v>9.7489032809780105E-6</v>
      </c>
      <c r="AM473" s="13">
        <f t="shared" si="700"/>
        <v>7.4164932302178393E-3</v>
      </c>
      <c r="AN473" s="13">
        <f t="shared" si="701"/>
        <v>5.1260906886564832E-3</v>
      </c>
      <c r="AO473" s="13">
        <f t="shared" si="702"/>
        <v>1.7715114766954953E-3</v>
      </c>
      <c r="AP473" s="13">
        <f t="shared" si="703"/>
        <v>4.0814116158192947E-4</v>
      </c>
      <c r="AQ473" s="13">
        <f t="shared" si="704"/>
        <v>7.0524186535970106E-5</v>
      </c>
      <c r="AR473" s="13">
        <f t="shared" si="705"/>
        <v>1.4396406955205742E-4</v>
      </c>
      <c r="AS473" s="13">
        <f t="shared" si="706"/>
        <v>2.188924052030132E-4</v>
      </c>
      <c r="AT473" s="13">
        <f t="shared" si="707"/>
        <v>1.6640917836180806E-4</v>
      </c>
      <c r="AU473" s="13">
        <f t="shared" si="708"/>
        <v>8.4339806482760043E-5</v>
      </c>
      <c r="AV473" s="13">
        <f t="shared" si="709"/>
        <v>3.2058942124952227E-5</v>
      </c>
      <c r="AW473" s="13">
        <f t="shared" si="710"/>
        <v>2.845886137958895E-7</v>
      </c>
      <c r="AX473" s="13">
        <f t="shared" si="711"/>
        <v>1.8794203840646736E-3</v>
      </c>
      <c r="AY473" s="13">
        <f t="shared" si="712"/>
        <v>1.2990073653100524E-3</v>
      </c>
      <c r="AZ473" s="13">
        <f t="shared" si="713"/>
        <v>4.4892035582809161E-4</v>
      </c>
      <c r="BA473" s="13">
        <f t="shared" si="714"/>
        <v>1.0342742787488277E-4</v>
      </c>
      <c r="BB473" s="13">
        <f t="shared" si="715"/>
        <v>1.787159910093904E-5</v>
      </c>
      <c r="BC473" s="13">
        <f t="shared" si="716"/>
        <v>2.4704785644369666E-6</v>
      </c>
      <c r="BD473" s="13">
        <f t="shared" si="717"/>
        <v>1.6584047957352918E-5</v>
      </c>
      <c r="BE473" s="13">
        <f t="shared" si="718"/>
        <v>2.5215473254418149E-5</v>
      </c>
      <c r="BF473" s="13">
        <f t="shared" si="719"/>
        <v>1.9169628943407983E-5</v>
      </c>
      <c r="BG473" s="13">
        <f t="shared" si="720"/>
        <v>9.7155866722577518E-6</v>
      </c>
      <c r="BH473" s="13">
        <f t="shared" si="721"/>
        <v>3.6930536578778673E-6</v>
      </c>
      <c r="BI473" s="13">
        <f t="shared" si="722"/>
        <v>1.1230321568873986E-6</v>
      </c>
      <c r="BJ473" s="14">
        <f t="shared" si="723"/>
        <v>0.57141042506625206</v>
      </c>
      <c r="BK473" s="14">
        <f t="shared" si="724"/>
        <v>0.25992760203877346</v>
      </c>
      <c r="BL473" s="14">
        <f t="shared" si="725"/>
        <v>0.16292492312880805</v>
      </c>
      <c r="BM473" s="14">
        <f t="shared" si="726"/>
        <v>0.37939709109726361</v>
      </c>
      <c r="BN473" s="14">
        <f t="shared" si="727"/>
        <v>0.6195942412433213</v>
      </c>
    </row>
    <row r="474" spans="1:66" x14ac:dyDescent="0.25">
      <c r="A474" t="s">
        <v>32</v>
      </c>
      <c r="B474" t="s">
        <v>211</v>
      </c>
      <c r="C474" t="s">
        <v>331</v>
      </c>
      <c r="D474" s="21">
        <v>44505</v>
      </c>
      <c r="E474" s="10">
        <f>VLOOKUP(A474,home!$A$2:$E$405,3,FALSE)</f>
        <v>1.2278</v>
      </c>
      <c r="F474" s="10">
        <f>VLOOKUP(B474,home!$B$2:$E$405,3,FALSE)</f>
        <v>0.8145</v>
      </c>
      <c r="G474" s="10">
        <f>VLOOKUP(C474,away!$B$2:$E$405,4,FALSE)</f>
        <v>0.65159999999999996</v>
      </c>
      <c r="H474" s="10">
        <f>VLOOKUP(A474,away!$A$2:$E$405,3,FALSE)</f>
        <v>1.1316999999999999</v>
      </c>
      <c r="I474" s="10">
        <f>VLOOKUP(C474,away!$B$2:$E$405,3,FALSE)</f>
        <v>0.41239999999999999</v>
      </c>
      <c r="J474" s="10">
        <f>VLOOKUP(B474,home!$B$2:$E$405,4,FALSE)</f>
        <v>0.88360000000000005</v>
      </c>
      <c r="K474" s="12">
        <f t="shared" si="672"/>
        <v>0.65162808396000005</v>
      </c>
      <c r="L474" s="12">
        <f t="shared" si="673"/>
        <v>0.41238767748799998</v>
      </c>
      <c r="M474" s="13">
        <f t="shared" si="674"/>
        <v>0.34506731623996073</v>
      </c>
      <c r="N474" s="13">
        <f t="shared" si="675"/>
        <v>0.22485555411866504</v>
      </c>
      <c r="O474" s="13">
        <f t="shared" si="676"/>
        <v>0.14230150912121461</v>
      </c>
      <c r="P474" s="13">
        <f t="shared" si="677"/>
        <v>9.2727659733273543E-2</v>
      </c>
      <c r="Q474" s="13">
        <f t="shared" si="678"/>
        <v>7.3261096949054902E-2</v>
      </c>
      <c r="R474" s="13">
        <f t="shared" si="679"/>
        <v>2.934169442476757E-2</v>
      </c>
      <c r="S474" s="13">
        <f t="shared" si="680"/>
        <v>6.2295228169555166E-3</v>
      </c>
      <c r="T474" s="13">
        <f t="shared" si="681"/>
        <v>3.0211973621043945E-2</v>
      </c>
      <c r="U474" s="13">
        <f t="shared" si="682"/>
        <v>1.9119872118151107E-2</v>
      </c>
      <c r="V474" s="13">
        <f t="shared" si="683"/>
        <v>1.8600205585832111E-4</v>
      </c>
      <c r="W474" s="13">
        <f t="shared" si="684"/>
        <v>1.5912996077906819E-2</v>
      </c>
      <c r="X474" s="13">
        <f t="shared" si="685"/>
        <v>6.562323494443645E-3</v>
      </c>
      <c r="Y474" s="13">
        <f t="shared" si="686"/>
        <v>1.3531106723992754E-3</v>
      </c>
      <c r="Z474" s="13">
        <f t="shared" si="687"/>
        <v>4.033384405797499E-3</v>
      </c>
      <c r="AA474" s="13">
        <f t="shared" si="688"/>
        <v>2.6282665522239681E-3</v>
      </c>
      <c r="AB474" s="13">
        <f t="shared" si="689"/>
        <v>8.5632614878092977E-4</v>
      </c>
      <c r="AC474" s="13">
        <f t="shared" si="690"/>
        <v>3.1239439620901661E-6</v>
      </c>
      <c r="AD474" s="13">
        <f t="shared" si="691"/>
        <v>2.5923387860773534E-3</v>
      </c>
      <c r="AE474" s="13">
        <f t="shared" si="692"/>
        <v>1.0690485712525008E-3</v>
      </c>
      <c r="AF474" s="13">
        <f t="shared" si="693"/>
        <v>2.2043122871034173E-4</v>
      </c>
      <c r="AG474" s="13">
        <f t="shared" si="694"/>
        <v>3.0301040817894661E-5</v>
      </c>
      <c r="AH474" s="13">
        <f t="shared" si="695"/>
        <v>4.1582950688078679E-4</v>
      </c>
      <c r="AI474" s="13">
        <f t="shared" si="696"/>
        <v>2.709661848227588E-4</v>
      </c>
      <c r="AJ474" s="13">
        <f t="shared" si="697"/>
        <v>8.8284587917002771E-5</v>
      </c>
      <c r="AK474" s="13">
        <f t="shared" si="698"/>
        <v>1.9176238955851567E-5</v>
      </c>
      <c r="AL474" s="13">
        <f t="shared" si="699"/>
        <v>3.3579072732703566E-8</v>
      </c>
      <c r="AM474" s="13">
        <f t="shared" si="700"/>
        <v>3.3784815122935572E-4</v>
      </c>
      <c r="AN474" s="13">
        <f t="shared" si="701"/>
        <v>1.3932441442908856E-4</v>
      </c>
      <c r="AO474" s="13">
        <f t="shared" si="702"/>
        <v>2.8727835841893712E-5</v>
      </c>
      <c r="AP474" s="13">
        <f t="shared" si="703"/>
        <v>3.9490018340316912E-6</v>
      </c>
      <c r="AQ474" s="13">
        <f t="shared" si="704"/>
        <v>4.0712992368304526E-7</v>
      </c>
      <c r="AR474" s="13">
        <f t="shared" si="705"/>
        <v>3.4296592914709617E-5</v>
      </c>
      <c r="AS474" s="13">
        <f t="shared" si="706"/>
        <v>2.2348623127368342E-5</v>
      </c>
      <c r="AT474" s="13">
        <f t="shared" si="707"/>
        <v>7.2814952338155873E-6</v>
      </c>
      <c r="AU474" s="13">
        <f t="shared" si="708"/>
        <v>1.5816089291917082E-6</v>
      </c>
      <c r="AV474" s="13">
        <f t="shared" si="709"/>
        <v>2.5765519902580501E-7</v>
      </c>
      <c r="AW474" s="13">
        <f t="shared" si="710"/>
        <v>2.5065228692554076E-10</v>
      </c>
      <c r="AX474" s="13">
        <f t="shared" si="711"/>
        <v>3.6691890575835562E-5</v>
      </c>
      <c r="AY474" s="13">
        <f t="shared" si="712"/>
        <v>1.513128353721266E-5</v>
      </c>
      <c r="AZ474" s="13">
        <f t="shared" si="713"/>
        <v>3.119977437661769E-6</v>
      </c>
      <c r="BA474" s="13">
        <f t="shared" si="714"/>
        <v>4.2888008311076612E-7</v>
      </c>
      <c r="BB474" s="13">
        <f t="shared" si="715"/>
        <v>4.4216215348727305E-8</v>
      </c>
      <c r="BC474" s="13">
        <f t="shared" si="716"/>
        <v>3.6468444709941839E-9</v>
      </c>
      <c r="BD474" s="13">
        <f t="shared" si="717"/>
        <v>2.3572487163080809E-6</v>
      </c>
      <c r="BE474" s="13">
        <f t="shared" si="718"/>
        <v>1.5360494644250046E-6</v>
      </c>
      <c r="BF474" s="13">
        <f t="shared" si="719"/>
        <v>5.0046648468552503E-7</v>
      </c>
      <c r="BG474" s="13">
        <f t="shared" si="720"/>
        <v>1.0870600550060847E-7</v>
      </c>
      <c r="BH474" s="13">
        <f t="shared" si="721"/>
        <v>1.7708971519826678E-8</v>
      </c>
      <c r="BI474" s="13">
        <f t="shared" si="722"/>
        <v>2.3079326360733741E-9</v>
      </c>
      <c r="BJ474" s="14">
        <f t="shared" si="723"/>
        <v>0.35663485098832343</v>
      </c>
      <c r="BK474" s="14">
        <f t="shared" si="724"/>
        <v>0.44422878965262008</v>
      </c>
      <c r="BL474" s="14">
        <f t="shared" si="725"/>
        <v>0.19511221334669379</v>
      </c>
      <c r="BM474" s="14">
        <f t="shared" si="726"/>
        <v>9.2439276773613507E-2</v>
      </c>
      <c r="BN474" s="14">
        <f t="shared" si="727"/>
        <v>0.90755483058693642</v>
      </c>
    </row>
    <row r="475" spans="1:66" x14ac:dyDescent="0.25">
      <c r="A475" t="s">
        <v>32</v>
      </c>
      <c r="B475" t="s">
        <v>308</v>
      </c>
      <c r="C475" t="s">
        <v>36</v>
      </c>
      <c r="D475" s="21">
        <v>44505</v>
      </c>
      <c r="E475" s="10">
        <f>VLOOKUP(A475,home!$A$2:$E$405,3,FALSE)</f>
        <v>1.2278</v>
      </c>
      <c r="F475" s="10">
        <f>VLOOKUP(B475,home!$B$2:$E$405,3,FALSE)</f>
        <v>0.92310000000000003</v>
      </c>
      <c r="G475" s="10">
        <f>VLOOKUP(C475,away!$B$2:$E$405,4,FALSE)</f>
        <v>0.54300000000000004</v>
      </c>
      <c r="H475" s="10">
        <f>VLOOKUP(A475,away!$A$2:$E$405,3,FALSE)</f>
        <v>1.1316999999999999</v>
      </c>
      <c r="I475" s="10">
        <f>VLOOKUP(C475,away!$B$2:$E$405,3,FALSE)</f>
        <v>1.8851</v>
      </c>
      <c r="J475" s="10">
        <f>VLOOKUP(B475,home!$B$2:$E$405,4,FALSE)</f>
        <v>1.4726999999999999</v>
      </c>
      <c r="K475" s="12">
        <f t="shared" si="672"/>
        <v>0.61542652374000006</v>
      </c>
      <c r="L475" s="12">
        <f t="shared" si="673"/>
        <v>3.1418105676089993</v>
      </c>
      <c r="M475" s="13">
        <f t="shared" si="674"/>
        <v>2.3348160174637533E-2</v>
      </c>
      <c r="N475" s="13">
        <f t="shared" si="675"/>
        <v>1.4369077052001892E-2</v>
      </c>
      <c r="O475" s="13">
        <f t="shared" si="676"/>
        <v>7.3355496370903786E-2</v>
      </c>
      <c r="P475" s="13">
        <f t="shared" si="677"/>
        <v>4.5144918128767517E-2</v>
      </c>
      <c r="Q475" s="13">
        <f t="shared" si="678"/>
        <v>4.4215555697328657E-3</v>
      </c>
      <c r="R475" s="13">
        <f t="shared" si="679"/>
        <v>0.11523453684515458</v>
      </c>
      <c r="S475" s="13">
        <f t="shared" si="680"/>
        <v>2.182252924437076E-2</v>
      </c>
      <c r="T475" s="13">
        <f t="shared" si="681"/>
        <v>1.3891690014257147E-2</v>
      </c>
      <c r="U475" s="13">
        <f t="shared" si="682"/>
        <v>7.0918390425402447E-2</v>
      </c>
      <c r="V475" s="13">
        <f t="shared" si="683"/>
        <v>4.6883365576222283E-3</v>
      </c>
      <c r="W475" s="13">
        <f t="shared" si="684"/>
        <v>9.0704752460131119E-4</v>
      </c>
      <c r="X475" s="13">
        <f t="shared" si="685"/>
        <v>2.8497714981159834E-3</v>
      </c>
      <c r="Y475" s="13">
        <f t="shared" si="686"/>
        <v>4.4767211040258638E-3</v>
      </c>
      <c r="Z475" s="13">
        <f t="shared" si="687"/>
        <v>0.12068169520454508</v>
      </c>
      <c r="AA475" s="13">
        <f t="shared" si="688"/>
        <v>7.4270716158783431E-2</v>
      </c>
      <c r="AB475" s="13">
        <f t="shared" si="689"/>
        <v>2.2854084330640161E-2</v>
      </c>
      <c r="AC475" s="13">
        <f t="shared" si="690"/>
        <v>5.6657186388254946E-4</v>
      </c>
      <c r="AD475" s="13">
        <f t="shared" si="691"/>
        <v>1.3955527623308927E-4</v>
      </c>
      <c r="AE475" s="13">
        <f t="shared" si="692"/>
        <v>4.3845624163471299E-4</v>
      </c>
      <c r="AF475" s="13">
        <f t="shared" si="693"/>
        <v>6.8877322670103311E-4</v>
      </c>
      <c r="AG475" s="13">
        <f t="shared" si="694"/>
        <v>7.2133166744515163E-4</v>
      </c>
      <c r="AH475" s="13">
        <f t="shared" si="695"/>
        <v>9.4789756327652006E-2</v>
      </c>
      <c r="AI475" s="13">
        <f t="shared" si="696"/>
        <v>5.8336130222888555E-2</v>
      </c>
      <c r="AJ475" s="13">
        <f t="shared" si="697"/>
        <v>1.7950800915758125E-2</v>
      </c>
      <c r="AK475" s="13">
        <f t="shared" si="698"/>
        <v>3.6824663353112789E-3</v>
      </c>
      <c r="AL475" s="13">
        <f t="shared" si="699"/>
        <v>4.3819881682712477E-5</v>
      </c>
      <c r="AM475" s="13">
        <f t="shared" si="700"/>
        <v>1.7177203704341123E-5</v>
      </c>
      <c r="AN475" s="13">
        <f t="shared" si="701"/>
        <v>5.3967520120271397E-5</v>
      </c>
      <c r="AO475" s="13">
        <f t="shared" si="702"/>
        <v>8.4777862510760003E-5</v>
      </c>
      <c r="AP475" s="13">
        <f t="shared" si="703"/>
        <v>8.8785328111869527E-5</v>
      </c>
      <c r="AQ475" s="13">
        <f t="shared" si="704"/>
        <v>6.9736670527626015E-5</v>
      </c>
      <c r="AR475" s="13">
        <f t="shared" si="705"/>
        <v>5.9562291626259797E-2</v>
      </c>
      <c r="AS475" s="13">
        <f t="shared" si="706"/>
        <v>3.6656214081537186E-2</v>
      </c>
      <c r="AT475" s="13">
        <f t="shared" si="707"/>
        <v>1.1279603202834833E-2</v>
      </c>
      <c r="AU475" s="13">
        <f t="shared" si="708"/>
        <v>2.3139223294290712E-3</v>
      </c>
      <c r="AV475" s="13">
        <f t="shared" si="709"/>
        <v>3.5601229385122418E-4</v>
      </c>
      <c r="AW475" s="13">
        <f t="shared" si="710"/>
        <v>2.3535580012653265E-6</v>
      </c>
      <c r="AX475" s="13">
        <f t="shared" si="711"/>
        <v>1.7618844605560845E-6</v>
      </c>
      <c r="AY475" s="13">
        <f t="shared" si="712"/>
        <v>5.5355072170811873E-6</v>
      </c>
      <c r="AZ475" s="13">
        <f t="shared" si="713"/>
        <v>8.6957575358507807E-6</v>
      </c>
      <c r="BA475" s="13">
        <f t="shared" si="714"/>
        <v>9.1068076398338583E-6</v>
      </c>
      <c r="BB475" s="13">
        <f t="shared" si="715"/>
        <v>7.1529661200030958E-6</v>
      </c>
      <c r="BC475" s="13">
        <f t="shared" si="716"/>
        <v>4.4946529091149725E-6</v>
      </c>
      <c r="BD475" s="13">
        <f t="shared" si="717"/>
        <v>3.118890621039869E-2</v>
      </c>
      <c r="BE475" s="13">
        <f t="shared" si="718"/>
        <v>1.9194480128318567E-2</v>
      </c>
      <c r="BF475" s="13">
        <f t="shared" si="719"/>
        <v>5.9063960901838018E-3</v>
      </c>
      <c r="BG475" s="13">
        <f t="shared" si="720"/>
        <v>1.2116509378711155E-3</v>
      </c>
      <c r="BH475" s="13">
        <f t="shared" si="721"/>
        <v>1.8642053117008285E-4</v>
      </c>
      <c r="BI475" s="13">
        <f t="shared" si="722"/>
        <v>2.2945627890353692E-5</v>
      </c>
      <c r="BJ475" s="14">
        <f t="shared" si="723"/>
        <v>4.325517133560635E-2</v>
      </c>
      <c r="BK475" s="14">
        <f t="shared" si="724"/>
        <v>9.5619871358180383E-2</v>
      </c>
      <c r="BL475" s="14">
        <f t="shared" si="725"/>
        <v>0.69927122099223926</v>
      </c>
      <c r="BM475" s="14">
        <f t="shared" si="726"/>
        <v>0.68295103280015701</v>
      </c>
      <c r="BN475" s="14">
        <f t="shared" si="727"/>
        <v>0.2758737441411982</v>
      </c>
    </row>
    <row r="476" spans="1:66" x14ac:dyDescent="0.25">
      <c r="A476" t="s">
        <v>32</v>
      </c>
      <c r="B476" t="s">
        <v>33</v>
      </c>
      <c r="C476" t="s">
        <v>212</v>
      </c>
      <c r="D476" s="21">
        <v>44505</v>
      </c>
      <c r="E476" s="10">
        <f>VLOOKUP(A476,home!$A$2:$E$405,3,FALSE)</f>
        <v>1.2278</v>
      </c>
      <c r="F476" s="10">
        <f>VLOOKUP(B476,home!$B$2:$E$405,3,FALSE)</f>
        <v>1.5203</v>
      </c>
      <c r="G476" s="10">
        <f>VLOOKUP(C476,away!$B$2:$E$405,4,FALSE)</f>
        <v>1.3573999999999999</v>
      </c>
      <c r="H476" s="10">
        <f>VLOOKUP(A476,away!$A$2:$E$405,3,FALSE)</f>
        <v>1.1316999999999999</v>
      </c>
      <c r="I476" s="10">
        <f>VLOOKUP(C476,away!$B$2:$E$405,3,FALSE)</f>
        <v>1.1781999999999999</v>
      </c>
      <c r="J476" s="10">
        <f>VLOOKUP(B476,home!$B$2:$E$405,4,FALSE)</f>
        <v>0.5302</v>
      </c>
      <c r="K476" s="12">
        <f t="shared" si="672"/>
        <v>2.5337558791159998</v>
      </c>
      <c r="L476" s="12">
        <f t="shared" si="673"/>
        <v>0.70695221198799985</v>
      </c>
      <c r="M476" s="13">
        <f t="shared" si="674"/>
        <v>3.9136173309204166E-2</v>
      </c>
      <c r="N476" s="13">
        <f t="shared" si="675"/>
        <v>9.916150920829872E-2</v>
      </c>
      <c r="O476" s="13">
        <f t="shared" si="676"/>
        <v>2.76674042896876E-2</v>
      </c>
      <c r="P476" s="13">
        <f t="shared" si="677"/>
        <v>7.0102448278875198E-2</v>
      </c>
      <c r="Q476" s="13">
        <f t="shared" si="678"/>
        <v>0.12562552846927116</v>
      </c>
      <c r="R476" s="13">
        <f t="shared" si="679"/>
        <v>9.7797663312804619E-3</v>
      </c>
      <c r="S476" s="13">
        <f t="shared" si="680"/>
        <v>3.1392653133620246E-2</v>
      </c>
      <c r="T476" s="13">
        <f t="shared" si="681"/>
        <v>8.8811245233512692E-2</v>
      </c>
      <c r="U476" s="13">
        <f t="shared" si="682"/>
        <v>2.4779540438262582E-2</v>
      </c>
      <c r="V476" s="13">
        <f t="shared" si="683"/>
        <v>6.2479901912658245E-3</v>
      </c>
      <c r="W476" s="13">
        <f t="shared" si="684"/>
        <v>0.10610147377535671</v>
      </c>
      <c r="X476" s="13">
        <f t="shared" si="685"/>
        <v>7.5008671580675174E-2</v>
      </c>
      <c r="Y476" s="13">
        <f t="shared" si="686"/>
        <v>2.6513773146119864E-2</v>
      </c>
      <c r="Z476" s="13">
        <f t="shared" si="687"/>
        <v>2.30460914687483E-3</v>
      </c>
      <c r="AA476" s="13">
        <f t="shared" si="688"/>
        <v>5.8393169749586093E-3</v>
      </c>
      <c r="AB476" s="13">
        <f t="shared" si="689"/>
        <v>7.3977018576616184E-3</v>
      </c>
      <c r="AC476" s="13">
        <f t="shared" si="690"/>
        <v>6.9947981016440174E-4</v>
      </c>
      <c r="AD476" s="13">
        <f t="shared" si="691"/>
        <v>6.7208808240295556E-2</v>
      </c>
      <c r="AE476" s="13">
        <f t="shared" si="692"/>
        <v>4.7513415650554253E-2</v>
      </c>
      <c r="AF476" s="13">
        <f t="shared" si="693"/>
        <v>1.6794857146632286E-2</v>
      </c>
      <c r="AG476" s="13">
        <f t="shared" si="694"/>
        <v>3.9577204699447225E-3</v>
      </c>
      <c r="AH476" s="13">
        <f t="shared" si="695"/>
        <v>4.0731213353773448E-4</v>
      </c>
      <c r="AI476" s="13">
        <f t="shared" si="696"/>
        <v>1.032029512986516E-3</v>
      </c>
      <c r="AJ476" s="13">
        <f t="shared" si="697"/>
        <v>1.3074554229754037E-3</v>
      </c>
      <c r="AK476" s="13">
        <f t="shared" si="698"/>
        <v>1.1042576215486749E-3</v>
      </c>
      <c r="AL476" s="13">
        <f t="shared" si="699"/>
        <v>5.0117569570998575E-5</v>
      </c>
      <c r="AM476" s="13">
        <f t="shared" si="700"/>
        <v>3.4058142601445747E-2</v>
      </c>
      <c r="AN476" s="13">
        <f t="shared" si="701"/>
        <v>2.40774792482948E-2</v>
      </c>
      <c r="AO476" s="13">
        <f t="shared" si="702"/>
        <v>8.5108136068385853E-3</v>
      </c>
      <c r="AP476" s="13">
        <f t="shared" si="703"/>
        <v>2.0055795017240355E-3</v>
      </c>
      <c r="AQ476" s="13">
        <f t="shared" si="704"/>
        <v>3.5446221626539925E-4</v>
      </c>
      <c r="AR476" s="13">
        <f t="shared" si="705"/>
        <v>5.7590042754810613E-5</v>
      </c>
      <c r="AS476" s="13">
        <f t="shared" si="706"/>
        <v>1.4591910940854318E-4</v>
      </c>
      <c r="AT476" s="13">
        <f t="shared" si="707"/>
        <v>1.8486170066963359E-4</v>
      </c>
      <c r="AU476" s="13">
        <f t="shared" si="708"/>
        <v>1.5613147363168872E-4</v>
      </c>
      <c r="AV476" s="13">
        <f t="shared" si="709"/>
        <v>9.889975980733405E-5</v>
      </c>
      <c r="AW476" s="13">
        <f t="shared" si="710"/>
        <v>2.4936892220996098E-6</v>
      </c>
      <c r="AX476" s="13">
        <f t="shared" si="711"/>
        <v>1.4382503174697367E-2</v>
      </c>
      <c r="AY476" s="13">
        <f t="shared" si="712"/>
        <v>1.0167742433276734E-2</v>
      </c>
      <c r="AZ476" s="13">
        <f t="shared" si="713"/>
        <v>3.5940540020646169E-3</v>
      </c>
      <c r="BA476" s="13">
        <f t="shared" si="714"/>
        <v>8.4694147558796835E-4</v>
      </c>
      <c r="BB476" s="13">
        <f t="shared" si="715"/>
        <v>1.4968678739782365E-4</v>
      </c>
      <c r="BC476" s="13">
        <f t="shared" si="716"/>
        <v>2.1164281091253788E-5</v>
      </c>
      <c r="BD476" s="13">
        <f t="shared" si="717"/>
        <v>6.7855680189994732E-6</v>
      </c>
      <c r="BE476" s="13">
        <f t="shared" si="718"/>
        <v>1.7192972861281423E-5</v>
      </c>
      <c r="BF476" s="13">
        <f t="shared" si="719"/>
        <v>2.1781398033376824E-5</v>
      </c>
      <c r="BG476" s="13">
        <f t="shared" si="720"/>
        <v>1.8396248440811399E-5</v>
      </c>
      <c r="BH476" s="13">
        <f t="shared" si="721"/>
        <v>1.165290066014611E-5</v>
      </c>
      <c r="BI476" s="13">
        <f t="shared" si="722"/>
        <v>5.9051211112799847E-6</v>
      </c>
      <c r="BJ476" s="14">
        <f t="shared" si="723"/>
        <v>0.75486557224934558</v>
      </c>
      <c r="BK476" s="14">
        <f t="shared" si="724"/>
        <v>0.15779660472597756</v>
      </c>
      <c r="BL476" s="14">
        <f t="shared" si="725"/>
        <v>8.0039900878297085E-2</v>
      </c>
      <c r="BM476" s="14">
        <f t="shared" si="726"/>
        <v>0.61336860836982321</v>
      </c>
      <c r="BN476" s="14">
        <f t="shared" si="727"/>
        <v>0.37147282988661728</v>
      </c>
    </row>
    <row r="477" spans="1:66" x14ac:dyDescent="0.25">
      <c r="A477" t="s">
        <v>340</v>
      </c>
      <c r="B477" t="s">
        <v>405</v>
      </c>
      <c r="C477" t="s">
        <v>361</v>
      </c>
      <c r="D477" s="21">
        <v>44505</v>
      </c>
      <c r="E477" s="10">
        <f>VLOOKUP(A477,home!$A$2:$E$405,3,FALSE)</f>
        <v>1.3524</v>
      </c>
      <c r="F477" s="10">
        <f>VLOOKUP(B477,home!$B$2:$E$405,3,FALSE)</f>
        <v>0.78290000000000004</v>
      </c>
      <c r="G477" s="10">
        <f>VLOOKUP(C477,away!$B$2:$E$405,4,FALSE)</f>
        <v>1.0004</v>
      </c>
      <c r="H477" s="10">
        <f>VLOOKUP(A477,away!$A$2:$E$405,3,FALSE)</f>
        <v>1.1317999999999999</v>
      </c>
      <c r="I477" s="10">
        <f>VLOOKUP(C477,away!$B$2:$E$405,3,FALSE)</f>
        <v>0.77959999999999996</v>
      </c>
      <c r="J477" s="10">
        <f>VLOOKUP(B477,home!$B$2:$E$405,4,FALSE)</f>
        <v>1.0395000000000001</v>
      </c>
      <c r="K477" s="12">
        <f t="shared" si="672"/>
        <v>1.059217477584</v>
      </c>
      <c r="L477" s="12">
        <f t="shared" si="673"/>
        <v>0.9172041555599999</v>
      </c>
      <c r="M477" s="13">
        <f t="shared" si="674"/>
        <v>0.13856418471707815</v>
      </c>
      <c r="N477" s="13">
        <f t="shared" si="675"/>
        <v>0.14676960621950697</v>
      </c>
      <c r="O477" s="13">
        <f t="shared" si="676"/>
        <v>0.12709164603428752</v>
      </c>
      <c r="P477" s="13">
        <f t="shared" si="677"/>
        <v>0.13461769273443661</v>
      </c>
      <c r="Q477" s="13">
        <f t="shared" si="678"/>
        <v>7.7730466042911575E-2</v>
      </c>
      <c r="R477" s="13">
        <f t="shared" si="679"/>
        <v>5.8284492939804547E-2</v>
      </c>
      <c r="S477" s="13">
        <f t="shared" si="680"/>
        <v>3.2695900521019776E-2</v>
      </c>
      <c r="T477" s="13">
        <f t="shared" si="681"/>
        <v>7.1294706468173957E-2</v>
      </c>
      <c r="U477" s="13">
        <f t="shared" si="682"/>
        <v>6.1735953593962223E-2</v>
      </c>
      <c r="V477" s="13">
        <f t="shared" si="683"/>
        <v>3.5294086507445133E-3</v>
      </c>
      <c r="W477" s="13">
        <f t="shared" si="684"/>
        <v>2.7444489391133857E-2</v>
      </c>
      <c r="X477" s="13">
        <f t="shared" si="685"/>
        <v>2.5172199716770306E-2</v>
      </c>
      <c r="Y477" s="13">
        <f t="shared" si="686"/>
        <v>1.1544023092403988E-2</v>
      </c>
      <c r="Z477" s="13">
        <f t="shared" si="687"/>
        <v>1.7819593043032073E-2</v>
      </c>
      <c r="AA477" s="13">
        <f t="shared" si="688"/>
        <v>1.8874824394613826E-2</v>
      </c>
      <c r="AB477" s="13">
        <f t="shared" si="689"/>
        <v>9.9962719425519039E-3</v>
      </c>
      <c r="AC477" s="13">
        <f t="shared" si="690"/>
        <v>2.1430540035033855E-4</v>
      </c>
      <c r="AD477" s="13">
        <f t="shared" si="691"/>
        <v>7.2674207066144103E-3</v>
      </c>
      <c r="AE477" s="13">
        <f t="shared" si="692"/>
        <v>6.6657084723095285E-3</v>
      </c>
      <c r="AF477" s="13">
        <f t="shared" si="693"/>
        <v>3.0569077552768989E-3</v>
      </c>
      <c r="AG477" s="13">
        <f t="shared" si="694"/>
        <v>9.3460283210118785E-4</v>
      </c>
      <c r="AH477" s="13">
        <f t="shared" si="695"/>
        <v>4.0860511973642693E-3</v>
      </c>
      <c r="AI477" s="13">
        <f t="shared" si="696"/>
        <v>4.3280168425512645E-3</v>
      </c>
      <c r="AJ477" s="13">
        <f t="shared" si="697"/>
        <v>2.2921555414541091E-3</v>
      </c>
      <c r="AK477" s="13">
        <f t="shared" si="698"/>
        <v>8.0929707028306989E-4</v>
      </c>
      <c r="AL477" s="13">
        <f t="shared" si="699"/>
        <v>8.3280679187330043E-6</v>
      </c>
      <c r="AM477" s="13">
        <f t="shared" si="700"/>
        <v>1.53955580588037E-3</v>
      </c>
      <c r="AN477" s="13">
        <f t="shared" si="701"/>
        <v>1.4120869828699999E-3</v>
      </c>
      <c r="AO477" s="13">
        <f t="shared" si="702"/>
        <v>6.4758602435027312E-4</v>
      </c>
      <c r="AP477" s="13">
        <f t="shared" si="703"/>
        <v>1.9798953087221663E-4</v>
      </c>
      <c r="AQ477" s="13">
        <f t="shared" si="704"/>
        <v>4.5399205118342989E-5</v>
      </c>
      <c r="AR477" s="13">
        <f t="shared" si="705"/>
        <v>7.495486276106844E-4</v>
      </c>
      <c r="AS477" s="13">
        <f t="shared" si="706"/>
        <v>7.9393500666433809E-4</v>
      </c>
      <c r="AT477" s="13">
        <f t="shared" si="707"/>
        <v>4.2047491756231823E-4</v>
      </c>
      <c r="AU477" s="13">
        <f t="shared" si="708"/>
        <v>1.4845812718923304E-4</v>
      </c>
      <c r="AV477" s="13">
        <f t="shared" si="709"/>
        <v>3.9312360752056007E-5</v>
      </c>
      <c r="AW477" s="13">
        <f t="shared" si="710"/>
        <v>2.2474648570596483E-7</v>
      </c>
      <c r="AX477" s="13">
        <f t="shared" si="711"/>
        <v>2.717874028840678E-4</v>
      </c>
      <c r="AY477" s="13">
        <f t="shared" si="712"/>
        <v>2.4928453535412692E-4</v>
      </c>
      <c r="AZ477" s="13">
        <f t="shared" si="713"/>
        <v>1.1432240587182445E-4</v>
      </c>
      <c r="BA477" s="13">
        <f t="shared" si="714"/>
        <v>3.4952328579751447E-5</v>
      </c>
      <c r="BB477" s="13">
        <f t="shared" si="715"/>
        <v>8.0146052549616434E-6</v>
      </c>
      <c r="BC477" s="13">
        <f t="shared" si="716"/>
        <v>1.4702058490047667E-6</v>
      </c>
      <c r="BD477" s="13">
        <f t="shared" si="717"/>
        <v>1.1458151933980238E-4</v>
      </c>
      <c r="BE477" s="13">
        <f t="shared" si="718"/>
        <v>1.2136674789284778E-4</v>
      </c>
      <c r="BF477" s="13">
        <f t="shared" si="719"/>
        <v>6.4276890282817742E-5</v>
      </c>
      <c r="BG477" s="13">
        <f t="shared" si="720"/>
        <v>2.2694401864103246E-5</v>
      </c>
      <c r="BH477" s="13">
        <f t="shared" si="721"/>
        <v>6.0095767744432649E-6</v>
      </c>
      <c r="BI477" s="13">
        <f t="shared" si="722"/>
        <v>1.2730897504746377E-6</v>
      </c>
      <c r="BJ477" s="14">
        <f t="shared" si="723"/>
        <v>0.38240257973008757</v>
      </c>
      <c r="BK477" s="14">
        <f t="shared" si="724"/>
        <v>0.30987910462690227</v>
      </c>
      <c r="BL477" s="14">
        <f t="shared" si="725"/>
        <v>0.28998064082255576</v>
      </c>
      <c r="BM477" s="14">
        <f t="shared" si="726"/>
        <v>0.31677476974568397</v>
      </c>
      <c r="BN477" s="14">
        <f t="shared" si="727"/>
        <v>0.68305808868802531</v>
      </c>
    </row>
    <row r="478" spans="1:66" x14ac:dyDescent="0.25">
      <c r="A478" t="s">
        <v>340</v>
      </c>
      <c r="B478" t="s">
        <v>378</v>
      </c>
      <c r="C478" t="s">
        <v>341</v>
      </c>
      <c r="D478" s="21">
        <v>44505</v>
      </c>
      <c r="E478" s="10">
        <f>VLOOKUP(A478,home!$A$2:$E$405,3,FALSE)</f>
        <v>1.3524</v>
      </c>
      <c r="F478" s="10">
        <f>VLOOKUP(B478,home!$B$2:$E$405,3,FALSE)</f>
        <v>0.69589999999999996</v>
      </c>
      <c r="G478" s="10">
        <f>VLOOKUP(C478,away!$B$2:$E$405,4,FALSE)</f>
        <v>1.3484</v>
      </c>
      <c r="H478" s="10">
        <f>VLOOKUP(A478,away!$A$2:$E$405,3,FALSE)</f>
        <v>1.1317999999999999</v>
      </c>
      <c r="I478" s="10">
        <f>VLOOKUP(C478,away!$B$2:$E$405,3,FALSE)</f>
        <v>0.67569999999999997</v>
      </c>
      <c r="J478" s="10">
        <f>VLOOKUP(B478,home!$B$2:$E$405,4,FALSE)</f>
        <v>1.0913999999999999</v>
      </c>
      <c r="K478" s="12">
        <f t="shared" si="672"/>
        <v>1.2690266497439999</v>
      </c>
      <c r="L478" s="12">
        <f t="shared" si="673"/>
        <v>0.83465607356399985</v>
      </c>
      <c r="M478" s="13">
        <f t="shared" si="674"/>
        <v>0.12200628449664624</v>
      </c>
      <c r="N478" s="13">
        <f t="shared" si="675"/>
        <v>0.15482922646249228</v>
      </c>
      <c r="O478" s="13">
        <f t="shared" si="676"/>
        <v>0.10183328636810304</v>
      </c>
      <c r="P478" s="13">
        <f t="shared" si="677"/>
        <v>0.12922915423213513</v>
      </c>
      <c r="Q478" s="13">
        <f t="shared" si="678"/>
        <v>9.824120727007582E-2</v>
      </c>
      <c r="R478" s="13">
        <f t="shared" si="679"/>
        <v>4.2497885479059638E-2</v>
      </c>
      <c r="S478" s="13">
        <f t="shared" si="680"/>
        <v>3.4219905909871458E-2</v>
      </c>
      <c r="T478" s="13">
        <f t="shared" si="681"/>
        <v>8.1997620322228543E-2</v>
      </c>
      <c r="U478" s="13">
        <f t="shared" si="682"/>
        <v>5.3930949230695233E-2</v>
      </c>
      <c r="V478" s="13">
        <f t="shared" si="683"/>
        <v>4.0273057489350469E-3</v>
      </c>
      <c r="W478" s="13">
        <f t="shared" si="684"/>
        <v>4.1556903376250086E-2</v>
      </c>
      <c r="X478" s="13">
        <f t="shared" si="685"/>
        <v>3.4685721801499418E-2</v>
      </c>
      <c r="Y478" s="13">
        <f t="shared" si="686"/>
        <v>1.4475324183786366E-2</v>
      </c>
      <c r="Z478" s="13">
        <f t="shared" si="687"/>
        <v>1.1823706076241482E-2</v>
      </c>
      <c r="AA478" s="13">
        <f t="shared" si="688"/>
        <v>1.5004598109490501E-2</v>
      </c>
      <c r="AB478" s="13">
        <f t="shared" si="689"/>
        <v>9.5206174348209435E-3</v>
      </c>
      <c r="AC478" s="13">
        <f t="shared" si="690"/>
        <v>2.6660784212687309E-4</v>
      </c>
      <c r="AD478" s="13">
        <f t="shared" si="691"/>
        <v>1.3184204466324439E-2</v>
      </c>
      <c r="AE478" s="13">
        <f t="shared" si="692"/>
        <v>1.1004276332927304E-2</v>
      </c>
      <c r="AF478" s="13">
        <f t="shared" si="693"/>
        <v>4.5923930382271777E-3</v>
      </c>
      <c r="AG478" s="13">
        <f t="shared" si="694"/>
        <v>1.2776895805164481E-3</v>
      </c>
      <c r="AH478" s="13">
        <f t="shared" si="695"/>
        <v>2.4671820221426298E-3</v>
      </c>
      <c r="AI478" s="13">
        <f t="shared" si="696"/>
        <v>3.1309197358682884E-3</v>
      </c>
      <c r="AJ478" s="13">
        <f t="shared" si="697"/>
        <v>1.9866102915131515E-3</v>
      </c>
      <c r="AK478" s="13">
        <f t="shared" si="698"/>
        <v>8.4035380086196231E-4</v>
      </c>
      <c r="AL478" s="13">
        <f t="shared" si="699"/>
        <v>1.1295649594396905E-5</v>
      </c>
      <c r="AM478" s="13">
        <f t="shared" si="700"/>
        <v>3.3462213646879117E-3</v>
      </c>
      <c r="AN478" s="13">
        <f t="shared" si="701"/>
        <v>2.7929439855263814E-3</v>
      </c>
      <c r="AO478" s="13">
        <f t="shared" si="702"/>
        <v>1.1655738303218192E-3</v>
      </c>
      <c r="AP478" s="13">
        <f t="shared" si="703"/>
        <v>3.2428442555512048E-4</v>
      </c>
      <c r="AQ478" s="13">
        <f t="shared" si="704"/>
        <v>6.7666491337948503E-5</v>
      </c>
      <c r="AR478" s="13">
        <f t="shared" si="705"/>
        <v>4.1184969187385155E-4</v>
      </c>
      <c r="AS478" s="13">
        <f t="shared" si="706"/>
        <v>5.226482346767725E-4</v>
      </c>
      <c r="AT478" s="13">
        <f t="shared" si="707"/>
        <v>3.3162726912324021E-4</v>
      </c>
      <c r="AU478" s="13">
        <f t="shared" si="708"/>
        <v>1.4028128076640583E-4</v>
      </c>
      <c r="AV478" s="13">
        <f t="shared" si="709"/>
        <v>4.4505170938197348E-5</v>
      </c>
      <c r="AW478" s="13">
        <f t="shared" si="710"/>
        <v>3.3234336375211665E-7</v>
      </c>
      <c r="AX478" s="13">
        <f t="shared" si="711"/>
        <v>7.0774068128861634E-4</v>
      </c>
      <c r="AY478" s="13">
        <f t="shared" si="712"/>
        <v>5.9072005814586668E-4</v>
      </c>
      <c r="AZ478" s="13">
        <f t="shared" si="713"/>
        <v>2.4652404215376336E-4</v>
      </c>
      <c r="BA478" s="13">
        <f t="shared" si="714"/>
        <v>6.8587596354395376E-5</v>
      </c>
      <c r="BB478" s="13">
        <f t="shared" si="715"/>
        <v>1.4311763467088036E-5</v>
      </c>
      <c r="BC478" s="13">
        <f t="shared" si="716"/>
        <v>2.3890800602432808E-6</v>
      </c>
      <c r="BD478" s="13">
        <f t="shared" si="717"/>
        <v>5.7292141119661997E-5</v>
      </c>
      <c r="BE478" s="13">
        <f t="shared" si="718"/>
        <v>7.2705253901745117E-5</v>
      </c>
      <c r="BF478" s="13">
        <f t="shared" si="719"/>
        <v>4.6132452388859241E-5</v>
      </c>
      <c r="BG478" s="13">
        <f t="shared" si="720"/>
        <v>1.9514437166502885E-5</v>
      </c>
      <c r="BH478" s="13">
        <f t="shared" si="721"/>
        <v>6.1910852047617367E-6</v>
      </c>
      <c r="BI478" s="13">
        <f t="shared" si="722"/>
        <v>1.5713304231356841E-6</v>
      </c>
      <c r="BJ478" s="14">
        <f t="shared" si="723"/>
        <v>0.46517153015322704</v>
      </c>
      <c r="BK478" s="14">
        <f t="shared" si="724"/>
        <v>0.29035127393745508</v>
      </c>
      <c r="BL478" s="14">
        <f t="shared" si="725"/>
        <v>0.23286672082013851</v>
      </c>
      <c r="BM478" s="14">
        <f t="shared" si="726"/>
        <v>0.35098579896376786</v>
      </c>
      <c r="BN478" s="14">
        <f t="shared" si="727"/>
        <v>0.6486370443085121</v>
      </c>
    </row>
    <row r="479" spans="1:66" x14ac:dyDescent="0.25">
      <c r="A479" t="s">
        <v>340</v>
      </c>
      <c r="B479" t="s">
        <v>394</v>
      </c>
      <c r="C479" t="s">
        <v>354</v>
      </c>
      <c r="D479" s="21">
        <v>44505</v>
      </c>
      <c r="E479" s="10">
        <f>VLOOKUP(A479,home!$A$2:$E$405,3,FALSE)</f>
        <v>1.3524</v>
      </c>
      <c r="F479" s="10">
        <f>VLOOKUP(B479,home!$B$2:$E$405,3,FALSE)</f>
        <v>0.95689999999999997</v>
      </c>
      <c r="G479" s="10">
        <f>VLOOKUP(C479,away!$B$2:$E$405,4,FALSE)</f>
        <v>0.65239999999999998</v>
      </c>
      <c r="H479" s="10">
        <f>VLOOKUP(A479,away!$A$2:$E$405,3,FALSE)</f>
        <v>1.1317999999999999</v>
      </c>
      <c r="I479" s="10">
        <f>VLOOKUP(C479,away!$B$2:$E$405,3,FALSE)</f>
        <v>1.923</v>
      </c>
      <c r="J479" s="10">
        <f>VLOOKUP(B479,home!$B$2:$E$405,4,FALSE)</f>
        <v>1.2992999999999999</v>
      </c>
      <c r="K479" s="12">
        <f t="shared" si="672"/>
        <v>0.84427838174399994</v>
      </c>
      <c r="L479" s="12">
        <f t="shared" si="673"/>
        <v>2.8278633040199996</v>
      </c>
      <c r="M479" s="13">
        <f t="shared" si="674"/>
        <v>2.542196573995446E-2</v>
      </c>
      <c r="N479" s="13">
        <f t="shared" si="675"/>
        <v>2.1463216095680162E-2</v>
      </c>
      <c r="O479" s="13">
        <f t="shared" si="676"/>
        <v>7.1889844032070854E-2</v>
      </c>
      <c r="P479" s="13">
        <f t="shared" si="677"/>
        <v>6.0695041183225343E-2</v>
      </c>
      <c r="Q479" s="13">
        <f t="shared" si="678"/>
        <v>9.0604646761413086E-3</v>
      </c>
      <c r="R479" s="13">
        <f t="shared" si="679"/>
        <v>0.10164732593500719</v>
      </c>
      <c r="S479" s="13">
        <f t="shared" si="680"/>
        <v>3.6227411187597827E-2</v>
      </c>
      <c r="T479" s="13">
        <f t="shared" si="681"/>
        <v>2.5621755575029454E-2</v>
      </c>
      <c r="U479" s="13">
        <f t="shared" si="682"/>
        <v>8.5818639849012793E-2</v>
      </c>
      <c r="V479" s="13">
        <f t="shared" si="683"/>
        <v>9.6103426483180772E-3</v>
      </c>
      <c r="W479" s="13">
        <f t="shared" si="684"/>
        <v>2.5498514848737528E-3</v>
      </c>
      <c r="X479" s="13">
        <f t="shared" si="685"/>
        <v>7.2106314447753922E-3</v>
      </c>
      <c r="Y479" s="13">
        <f t="shared" si="686"/>
        <v>1.0195340030746526E-2</v>
      </c>
      <c r="Z479" s="13">
        <f t="shared" si="687"/>
        <v>9.5814914321122407E-2</v>
      </c>
      <c r="AA479" s="13">
        <f t="shared" si="688"/>
        <v>8.0894460809977239E-2</v>
      </c>
      <c r="AB479" s="13">
        <f t="shared" si="689"/>
        <v>3.4148722232350492E-2</v>
      </c>
      <c r="AC479" s="13">
        <f t="shared" si="690"/>
        <v>1.4340456320118182E-3</v>
      </c>
      <c r="AD479" s="13">
        <f t="shared" si="691"/>
        <v>5.3819612133418685E-4</v>
      </c>
      <c r="AE479" s="13">
        <f t="shared" si="692"/>
        <v>1.5219450618868422E-3</v>
      </c>
      <c r="AF479" s="13">
        <f t="shared" si="693"/>
        <v>2.1519262956221246E-3</v>
      </c>
      <c r="AG479" s="13">
        <f t="shared" si="694"/>
        <v>2.028451134781833E-3</v>
      </c>
      <c r="AH479" s="13">
        <f t="shared" si="695"/>
        <v>6.7737870046630608E-2</v>
      </c>
      <c r="AI479" s="13">
        <f t="shared" si="696"/>
        <v>5.7189619305754662E-2</v>
      </c>
      <c r="AJ479" s="13">
        <f t="shared" si="697"/>
        <v>2.4141979620008976E-2</v>
      </c>
      <c r="AK479" s="13">
        <f t="shared" si="698"/>
        <v>6.7941838285592686E-3</v>
      </c>
      <c r="AL479" s="13">
        <f t="shared" si="699"/>
        <v>1.3695157893598461E-4</v>
      </c>
      <c r="AM479" s="13">
        <f t="shared" si="700"/>
        <v>9.0877470076184972E-5</v>
      </c>
      <c r="AN479" s="13">
        <f t="shared" si="701"/>
        <v>2.5698906279061906E-4</v>
      </c>
      <c r="AO479" s="13">
        <f t="shared" si="702"/>
        <v>3.6336497010004166E-4</v>
      </c>
      <c r="AP479" s="13">
        <f t="shared" si="703"/>
        <v>3.425154883040774E-4</v>
      </c>
      <c r="AQ479" s="13">
        <f t="shared" si="704"/>
        <v>2.4214674510839799E-4</v>
      </c>
      <c r="AR479" s="13">
        <f t="shared" si="705"/>
        <v>3.8310687399468447E-2</v>
      </c>
      <c r="AS479" s="13">
        <f t="shared" si="706"/>
        <v>3.2344885161123473E-2</v>
      </c>
      <c r="AT479" s="13">
        <f t="shared" si="707"/>
        <v>1.3654043650764417E-2</v>
      </c>
      <c r="AU479" s="13">
        <f t="shared" si="708"/>
        <v>3.8426046259097731E-3</v>
      </c>
      <c r="AV479" s="13">
        <f t="shared" si="709"/>
        <v>8.1105700381127791E-4</v>
      </c>
      <c r="AW479" s="13">
        <f t="shared" si="710"/>
        <v>9.0825672926745436E-6</v>
      </c>
      <c r="AX479" s="13">
        <f t="shared" si="711"/>
        <v>1.2787647228818363E-5</v>
      </c>
      <c r="AY479" s="13">
        <f t="shared" si="712"/>
        <v>3.6161718343128485E-5</v>
      </c>
      <c r="AZ479" s="13">
        <f t="shared" si="713"/>
        <v>5.1130198156419984E-5</v>
      </c>
      <c r="BA479" s="13">
        <f t="shared" si="714"/>
        <v>4.8196403697937035E-5</v>
      </c>
      <c r="BB479" s="13">
        <f t="shared" si="715"/>
        <v>3.4073210350782491E-5</v>
      </c>
      <c r="BC479" s="13">
        <f t="shared" si="716"/>
        <v>1.9270876240226448E-5</v>
      </c>
      <c r="BD479" s="13">
        <f t="shared" si="717"/>
        <v>1.8056231174789696E-2</v>
      </c>
      <c r="BE479" s="13">
        <f t="shared" si="718"/>
        <v>1.5244485636647008E-2</v>
      </c>
      <c r="BF479" s="13">
        <f t="shared" si="719"/>
        <v>6.4352948319139919E-3</v>
      </c>
      <c r="BG479" s="13">
        <f t="shared" si="720"/>
        <v>1.8110601022446238E-3</v>
      </c>
      <c r="BH479" s="13">
        <f t="shared" si="721"/>
        <v>3.8225972309105353E-4</v>
      </c>
      <c r="BI479" s="13">
        <f t="shared" si="722"/>
        <v>6.4546724083444857E-5</v>
      </c>
      <c r="BJ479" s="14">
        <f t="shared" si="723"/>
        <v>8.3839291711268235E-2</v>
      </c>
      <c r="BK479" s="14">
        <f t="shared" si="724"/>
        <v>0.13356191968838665</v>
      </c>
      <c r="BL479" s="14">
        <f t="shared" si="725"/>
        <v>0.66121980169321914</v>
      </c>
      <c r="BM479" s="14">
        <f t="shared" si="726"/>
        <v>0.68423099060086645</v>
      </c>
      <c r="BN479" s="14">
        <f t="shared" si="727"/>
        <v>0.29017785766207932</v>
      </c>
    </row>
    <row r="480" spans="1:66" x14ac:dyDescent="0.25">
      <c r="A480" t="s">
        <v>40</v>
      </c>
      <c r="B480" t="s">
        <v>232</v>
      </c>
      <c r="C480" t="s">
        <v>239</v>
      </c>
      <c r="D480" s="21">
        <v>44505</v>
      </c>
      <c r="E480" s="10">
        <f>VLOOKUP(A480,home!$A$2:$E$405,3,FALSE)</f>
        <v>1.4975000000000001</v>
      </c>
      <c r="F480" s="10">
        <f>VLOOKUP(B480,home!$B$2:$E$405,3,FALSE)</f>
        <v>0.91379999999999995</v>
      </c>
      <c r="G480" s="10">
        <f>VLOOKUP(C480,away!$B$2:$E$405,4,FALSE)</f>
        <v>0.42180000000000001</v>
      </c>
      <c r="H480" s="10">
        <f>VLOOKUP(A480,away!$A$2:$E$405,3,FALSE)</f>
        <v>1.175</v>
      </c>
      <c r="I480" s="10">
        <f>VLOOKUP(C480,away!$B$2:$E$405,3,FALSE)</f>
        <v>0.85109999999999997</v>
      </c>
      <c r="J480" s="10">
        <f>VLOOKUP(B480,home!$B$2:$E$405,4,FALSE)</f>
        <v>0.80630000000000002</v>
      </c>
      <c r="K480" s="12">
        <f t="shared" si="672"/>
        <v>0.57719765789999999</v>
      </c>
      <c r="L480" s="12">
        <f t="shared" si="673"/>
        <v>0.80633426774999994</v>
      </c>
      <c r="M480" s="13">
        <f t="shared" si="674"/>
        <v>0.25069156362764039</v>
      </c>
      <c r="N480" s="13">
        <f t="shared" si="675"/>
        <v>0.14469858338116284</v>
      </c>
      <c r="O480" s="13">
        <f t="shared" si="676"/>
        <v>0.20214119838879591</v>
      </c>
      <c r="P480" s="13">
        <f t="shared" si="677"/>
        <v>0.11667542627511224</v>
      </c>
      <c r="Q480" s="13">
        <f t="shared" si="678"/>
        <v>4.1759841714527526E-2</v>
      </c>
      <c r="R480" s="13">
        <f t="shared" si="679"/>
        <v>8.14966875924686E-2</v>
      </c>
      <c r="S480" s="13">
        <f t="shared" si="680"/>
        <v>1.3575601527520064E-2</v>
      </c>
      <c r="T480" s="13">
        <f t="shared" si="681"/>
        <v>3.3672391390239448E-2</v>
      </c>
      <c r="U480" s="13">
        <f t="shared" si="682"/>
        <v>4.7039697204980864E-2</v>
      </c>
      <c r="V480" s="13">
        <f t="shared" si="683"/>
        <v>7.0203093494386622E-4</v>
      </c>
      <c r="W480" s="13">
        <f t="shared" si="684"/>
        <v>8.0345609439666701E-3</v>
      </c>
      <c r="X480" s="13">
        <f t="shared" si="685"/>
        <v>6.4785418154461125E-3</v>
      </c>
      <c r="Y480" s="13">
        <f t="shared" si="686"/>
        <v>2.6119351354227478E-3</v>
      </c>
      <c r="Z480" s="13">
        <f t="shared" si="687"/>
        <v>2.1904523971307894E-2</v>
      </c>
      <c r="AA480" s="13">
        <f t="shared" si="688"/>
        <v>1.2643239933653322E-2</v>
      </c>
      <c r="AB480" s="13">
        <f t="shared" si="689"/>
        <v>3.6488242389862246E-3</v>
      </c>
      <c r="AC480" s="13">
        <f t="shared" si="690"/>
        <v>2.0420950102890718E-5</v>
      </c>
      <c r="AD480" s="13">
        <f t="shared" si="691"/>
        <v>1.1593824397780937E-3</v>
      </c>
      <c r="AE480" s="13">
        <f t="shared" si="692"/>
        <v>9.3484979062067751E-4</v>
      </c>
      <c r="AF480" s="13">
        <f t="shared" si="693"/>
        <v>3.7690071068818235E-4</v>
      </c>
      <c r="AG480" s="13">
        <f t="shared" si="694"/>
        <v>1.0130265285573672E-4</v>
      </c>
      <c r="AH480" s="13">
        <f t="shared" si="695"/>
        <v>4.4155920742042169E-3</v>
      </c>
      <c r="AI480" s="13">
        <f t="shared" si="696"/>
        <v>2.5486694034724767E-3</v>
      </c>
      <c r="AJ480" s="13">
        <f t="shared" si="697"/>
        <v>7.3554300522285173E-4</v>
      </c>
      <c r="AK480" s="13">
        <f t="shared" si="698"/>
        <v>1.4151789996645251E-4</v>
      </c>
      <c r="AL480" s="13">
        <f t="shared" si="699"/>
        <v>3.801680477347941E-7</v>
      </c>
      <c r="AM480" s="13">
        <f t="shared" si="700"/>
        <v>1.3383856577006074E-4</v>
      </c>
      <c r="AN480" s="13">
        <f t="shared" si="701"/>
        <v>1.0791862192691212E-4</v>
      </c>
      <c r="AO480" s="13">
        <f t="shared" si="702"/>
        <v>4.3509241494012883E-5</v>
      </c>
      <c r="AP480" s="13">
        <f t="shared" si="703"/>
        <v>1.1694330793477598E-5</v>
      </c>
      <c r="AQ480" s="13">
        <f t="shared" si="704"/>
        <v>2.357384914296258E-6</v>
      </c>
      <c r="AR480" s="13">
        <f t="shared" si="705"/>
        <v>7.1208864036723237E-4</v>
      </c>
      <c r="AS480" s="13">
        <f t="shared" si="706"/>
        <v>4.110158954371619E-4</v>
      </c>
      <c r="AT480" s="13">
        <f t="shared" si="707"/>
        <v>1.1861870610300057E-4</v>
      </c>
      <c r="AU480" s="13">
        <f t="shared" si="708"/>
        <v>2.2822146448593455E-5</v>
      </c>
      <c r="AV480" s="13">
        <f t="shared" si="709"/>
        <v>3.2932223695947364E-6</v>
      </c>
      <c r="AW480" s="13">
        <f t="shared" si="710"/>
        <v>4.914878531275583E-9</v>
      </c>
      <c r="AX480" s="13">
        <f t="shared" si="711"/>
        <v>1.2875217783195686E-5</v>
      </c>
      <c r="AY480" s="13">
        <f t="shared" si="712"/>
        <v>1.038172930333487E-5</v>
      </c>
      <c r="AZ480" s="13">
        <f t="shared" si="713"/>
        <v>4.1855720478916192E-6</v>
      </c>
      <c r="BA480" s="13">
        <f t="shared" si="714"/>
        <v>1.1249900574505191E-6</v>
      </c>
      <c r="BB480" s="13">
        <f t="shared" si="715"/>
        <v>2.2677950855009857E-7</v>
      </c>
      <c r="BC480" s="13">
        <f t="shared" si="716"/>
        <v>3.6572017793489732E-8</v>
      </c>
      <c r="BD480" s="13">
        <f t="shared" si="717"/>
        <v>9.5696912067267509E-5</v>
      </c>
      <c r="BE480" s="13">
        <f t="shared" si="718"/>
        <v>5.5236033513489046E-5</v>
      </c>
      <c r="BF480" s="13">
        <f t="shared" si="719"/>
        <v>1.5941054587835891E-5</v>
      </c>
      <c r="BG480" s="13">
        <f t="shared" si="720"/>
        <v>3.0670464575183091E-6</v>
      </c>
      <c r="BH480" s="13">
        <f t="shared" si="721"/>
        <v>4.4257300798751498E-7</v>
      </c>
      <c r="BI480" s="13">
        <f t="shared" si="722"/>
        <v>5.1090420732030335E-8</v>
      </c>
      <c r="BJ480" s="14">
        <f t="shared" si="723"/>
        <v>0.24015643898032507</v>
      </c>
      <c r="BK480" s="14">
        <f t="shared" si="724"/>
        <v>0.38167580521267053</v>
      </c>
      <c r="BL480" s="14">
        <f t="shared" si="725"/>
        <v>0.35624924306253136</v>
      </c>
      <c r="BM480" s="14">
        <f t="shared" si="726"/>
        <v>0.16251233343270244</v>
      </c>
      <c r="BN480" s="14">
        <f t="shared" si="727"/>
        <v>0.83746330097970756</v>
      </c>
    </row>
    <row r="481" spans="1:66" x14ac:dyDescent="0.25">
      <c r="A481" t="s">
        <v>40</v>
      </c>
      <c r="B481" t="s">
        <v>339</v>
      </c>
      <c r="C481" t="s">
        <v>335</v>
      </c>
      <c r="D481" s="21">
        <v>44505</v>
      </c>
      <c r="E481" s="10">
        <f>VLOOKUP(A481,home!$A$2:$E$405,3,FALSE)</f>
        <v>1.4975000000000001</v>
      </c>
      <c r="F481" s="10">
        <f>VLOOKUP(B481,home!$B$2:$E$405,3,FALSE)</f>
        <v>1.4058999999999999</v>
      </c>
      <c r="G481" s="10">
        <f>VLOOKUP(C481,away!$B$2:$E$405,4,FALSE)</f>
        <v>1.2653000000000001</v>
      </c>
      <c r="H481" s="10">
        <f>VLOOKUP(A481,away!$A$2:$E$405,3,FALSE)</f>
        <v>1.175</v>
      </c>
      <c r="I481" s="10">
        <f>VLOOKUP(C481,away!$B$2:$E$405,3,FALSE)</f>
        <v>1.0302</v>
      </c>
      <c r="J481" s="10">
        <f>VLOOKUP(B481,home!$B$2:$E$405,4,FALSE)</f>
        <v>0.80630000000000002</v>
      </c>
      <c r="K481" s="12">
        <f t="shared" si="672"/>
        <v>2.6638806918250002</v>
      </c>
      <c r="L481" s="12">
        <f t="shared" si="673"/>
        <v>0.97601405550000009</v>
      </c>
      <c r="M481" s="13">
        <f t="shared" si="674"/>
        <v>2.6255107240533846E-2</v>
      </c>
      <c r="N481" s="13">
        <f t="shared" si="675"/>
        <v>6.9940473239852863E-2</v>
      </c>
      <c r="O481" s="13">
        <f t="shared" si="676"/>
        <v>2.5625353695420856E-2</v>
      </c>
      <c r="P481" s="13">
        <f t="shared" si="677"/>
        <v>6.826288493041803E-2</v>
      </c>
      <c r="Q481" s="13">
        <f t="shared" si="678"/>
        <v>9.3156538120373625E-2</v>
      </c>
      <c r="R481" s="13">
        <f t="shared" si="679"/>
        <v>1.2505352691944811E-2</v>
      </c>
      <c r="S481" s="13">
        <f t="shared" si="680"/>
        <v>4.4370619174518622E-2</v>
      </c>
      <c r="T481" s="13">
        <f t="shared" si="681"/>
        <v>9.0922090567206224E-2</v>
      </c>
      <c r="U481" s="13">
        <f t="shared" si="682"/>
        <v>3.3312767580533573E-2</v>
      </c>
      <c r="V481" s="13">
        <f t="shared" si="683"/>
        <v>1.2818104908770157E-2</v>
      </c>
      <c r="W481" s="13">
        <f t="shared" si="684"/>
        <v>8.2719301072040952E-2</v>
      </c>
      <c r="X481" s="13">
        <f t="shared" si="685"/>
        <v>8.0735200507448202E-2</v>
      </c>
      <c r="Y481" s="13">
        <f t="shared" si="686"/>
        <v>3.9399345234440088E-2</v>
      </c>
      <c r="Z481" s="13">
        <f t="shared" si="687"/>
        <v>4.068466665440966E-3</v>
      </c>
      <c r="AA481" s="13">
        <f t="shared" si="688"/>
        <v>1.0837909795401831E-2</v>
      </c>
      <c r="AB481" s="13">
        <f t="shared" si="689"/>
        <v>1.4435449321855994E-2</v>
      </c>
      <c r="AC481" s="13">
        <f t="shared" si="690"/>
        <v>2.0829300286158633E-3</v>
      </c>
      <c r="AD481" s="13">
        <f t="shared" si="691"/>
        <v>5.5088587241767233E-2</v>
      </c>
      <c r="AE481" s="13">
        <f t="shared" si="692"/>
        <v>5.3767235445602808E-2</v>
      </c>
      <c r="AF481" s="13">
        <f t="shared" si="693"/>
        <v>2.6238788760143072E-2</v>
      </c>
      <c r="AG481" s="13">
        <f t="shared" si="694"/>
        <v>8.53647554306502E-3</v>
      </c>
      <c r="AH481" s="13">
        <f t="shared" si="695"/>
        <v>9.9272016245089962E-4</v>
      </c>
      <c r="AI481" s="13">
        <f t="shared" si="696"/>
        <v>2.6444880731383287E-3</v>
      </c>
      <c r="AJ481" s="13">
        <f t="shared" si="697"/>
        <v>3.5223003588973484E-3</v>
      </c>
      <c r="AK481" s="13">
        <f t="shared" si="698"/>
        <v>3.127662638958304E-3</v>
      </c>
      <c r="AL481" s="13">
        <f t="shared" si="699"/>
        <v>2.1662347300109669E-4</v>
      </c>
      <c r="AM481" s="13">
        <f t="shared" si="700"/>
        <v>2.9349884778652149E-2</v>
      </c>
      <c r="AN481" s="13">
        <f t="shared" si="701"/>
        <v>2.8645900071270013E-2</v>
      </c>
      <c r="AO481" s="13">
        <f t="shared" si="702"/>
        <v>1.3979400551003992E-2</v>
      </c>
      <c r="AP481" s="13">
        <f t="shared" si="703"/>
        <v>4.5480304750814471E-3</v>
      </c>
      <c r="AQ481" s="13">
        <f t="shared" si="704"/>
        <v>1.1097354171304586E-3</v>
      </c>
      <c r="AR481" s="13">
        <f t="shared" si="705"/>
        <v>1.9378176634606437E-4</v>
      </c>
      <c r="AS481" s="13">
        <f t="shared" si="706"/>
        <v>5.1621150579702442E-4</v>
      </c>
      <c r="AT481" s="13">
        <f t="shared" si="707"/>
        <v>6.8756293159530162E-4</v>
      </c>
      <c r="AU481" s="13">
        <f t="shared" si="708"/>
        <v>6.1052853929710561E-4</v>
      </c>
      <c r="AV481" s="13">
        <f t="shared" si="709"/>
        <v>4.0659379691042016E-4</v>
      </c>
      <c r="AW481" s="13">
        <f t="shared" si="710"/>
        <v>1.5644938330186854E-5</v>
      </c>
      <c r="AX481" s="13">
        <f t="shared" si="711"/>
        <v>1.3030765228190007E-2</v>
      </c>
      <c r="AY481" s="13">
        <f t="shared" si="712"/>
        <v>1.2718210016634113E-2</v>
      </c>
      <c r="AZ481" s="13">
        <f t="shared" si="713"/>
        <v>6.2065758685178919E-3</v>
      </c>
      <c r="BA481" s="13">
        <f t="shared" si="714"/>
        <v>2.0192350947335277E-3</v>
      </c>
      <c r="BB481" s="13">
        <f t="shared" si="715"/>
        <v>4.9270045845469922E-4</v>
      </c>
      <c r="BC481" s="13">
        <f t="shared" si="716"/>
        <v>9.617651452061609E-5</v>
      </c>
      <c r="BD481" s="13">
        <f t="shared" si="717"/>
        <v>3.1522287942229272E-5</v>
      </c>
      <c r="BE481" s="13">
        <f t="shared" si="718"/>
        <v>8.3971614211452572E-5</v>
      </c>
      <c r="BF481" s="13">
        <f t="shared" si="719"/>
        <v>1.118451808796332E-4</v>
      </c>
      <c r="BG481" s="13">
        <f t="shared" si="720"/>
        <v>9.9314072606309831E-5</v>
      </c>
      <c r="BH481" s="13">
        <f t="shared" si="721"/>
        <v>6.6140210110613749E-5</v>
      </c>
      <c r="BI481" s="13">
        <f t="shared" si="722"/>
        <v>3.5237925733382517E-5</v>
      </c>
      <c r="BJ481" s="14">
        <f t="shared" si="723"/>
        <v>0.71270065020612916</v>
      </c>
      <c r="BK481" s="14">
        <f t="shared" si="724"/>
        <v>0.16672447977249175</v>
      </c>
      <c r="BL481" s="14">
        <f t="shared" si="725"/>
        <v>0.10984671415003149</v>
      </c>
      <c r="BM481" s="14">
        <f t="shared" si="726"/>
        <v>0.68489203579724545</v>
      </c>
      <c r="BN481" s="14">
        <f t="shared" si="727"/>
        <v>0.29574570991854399</v>
      </c>
    </row>
    <row r="482" spans="1:66" x14ac:dyDescent="0.25">
      <c r="A482" t="s">
        <v>40</v>
      </c>
      <c r="B482" t="s">
        <v>320</v>
      </c>
      <c r="C482" t="s">
        <v>42</v>
      </c>
      <c r="D482" s="21">
        <v>44505</v>
      </c>
      <c r="E482" s="10">
        <f>VLOOKUP(A482,home!$A$2:$E$405,3,FALSE)</f>
        <v>1.4975000000000001</v>
      </c>
      <c r="F482" s="10">
        <f>VLOOKUP(B482,home!$B$2:$E$405,3,FALSE)</f>
        <v>1.6870000000000001</v>
      </c>
      <c r="G482" s="10">
        <f>VLOOKUP(C482,away!$B$2:$E$405,4,FALSE)</f>
        <v>1.0894999999999999</v>
      </c>
      <c r="H482" s="10">
        <f>VLOOKUP(A482,away!$A$2:$E$405,3,FALSE)</f>
        <v>1.175</v>
      </c>
      <c r="I482" s="10">
        <f>VLOOKUP(C482,away!$B$2:$E$405,3,FALSE)</f>
        <v>0.89590000000000003</v>
      </c>
      <c r="J482" s="10">
        <f>VLOOKUP(B482,home!$B$2:$E$405,4,FALSE)</f>
        <v>0.53749999999999998</v>
      </c>
      <c r="K482" s="12">
        <f t="shared" si="672"/>
        <v>2.7523847837500002</v>
      </c>
      <c r="L482" s="12">
        <f t="shared" si="673"/>
        <v>0.56581684374999996</v>
      </c>
      <c r="M482" s="13">
        <f t="shared" si="674"/>
        <v>3.62179065092567E-2</v>
      </c>
      <c r="N482" s="13">
        <f t="shared" si="675"/>
        <v>9.9685614775358242E-2</v>
      </c>
      <c r="O482" s="13">
        <f t="shared" si="676"/>
        <v>2.0492701548300202E-2</v>
      </c>
      <c r="P482" s="13">
        <f t="shared" si="677"/>
        <v>5.6403799919471552E-2</v>
      </c>
      <c r="Q482" s="13">
        <f t="shared" si="678"/>
        <v>0.13718658463323014</v>
      </c>
      <c r="R482" s="13">
        <f t="shared" si="679"/>
        <v>5.7975578549849787E-3</v>
      </c>
      <c r="S482" s="13">
        <f t="shared" si="680"/>
        <v>2.1960053409924928E-2</v>
      </c>
      <c r="T482" s="13">
        <f t="shared" si="681"/>
        <v>7.7622480322016504E-2</v>
      </c>
      <c r="U482" s="13">
        <f t="shared" si="682"/>
        <v>1.5957110022970945E-2</v>
      </c>
      <c r="V482" s="13">
        <f t="shared" si="683"/>
        <v>3.7999326795181364E-3</v>
      </c>
      <c r="W482" s="13">
        <f t="shared" si="684"/>
        <v>0.12586342269304471</v>
      </c>
      <c r="X482" s="13">
        <f t="shared" si="685"/>
        <v>7.1215644571750669E-2</v>
      </c>
      <c r="Y482" s="13">
        <f t="shared" si="686"/>
        <v>2.0147505618604889E-2</v>
      </c>
      <c r="Z482" s="13">
        <f t="shared" si="687"/>
        <v>1.0934519623218737E-3</v>
      </c>
      <c r="AA482" s="13">
        <f t="shared" si="688"/>
        <v>3.0096005428563036E-3</v>
      </c>
      <c r="AB482" s="13">
        <f t="shared" si="689"/>
        <v>4.1417893696617161E-3</v>
      </c>
      <c r="AC482" s="13">
        <f t="shared" si="690"/>
        <v>3.6986304431383787E-4</v>
      </c>
      <c r="AD482" s="13">
        <f t="shared" si="691"/>
        <v>8.6606142362757696E-2</v>
      </c>
      <c r="AE482" s="13">
        <f t="shared" si="692"/>
        <v>4.9003214121058715E-2</v>
      </c>
      <c r="AF482" s="13">
        <f t="shared" si="693"/>
        <v>1.3863421973791434E-2</v>
      </c>
      <c r="AG482" s="13">
        <f t="shared" si="694"/>
        <v>2.6147192215950216E-3</v>
      </c>
      <c r="AH482" s="13">
        <f t="shared" si="695"/>
        <v>1.5467338452830156E-4</v>
      </c>
      <c r="AI482" s="13">
        <f t="shared" si="696"/>
        <v>4.2572067002680995E-4</v>
      </c>
      <c r="AJ482" s="13">
        <f t="shared" si="697"/>
        <v>5.858735471548234E-4</v>
      </c>
      <c r="AK482" s="13">
        <f t="shared" si="698"/>
        <v>5.3751647879685788E-4</v>
      </c>
      <c r="AL482" s="13">
        <f t="shared" si="699"/>
        <v>2.3040184438879645E-5</v>
      </c>
      <c r="AM482" s="13">
        <f t="shared" si="700"/>
        <v>4.7674685683708092E-2</v>
      </c>
      <c r="AN482" s="13">
        <f t="shared" si="701"/>
        <v>2.6975140180329014E-2</v>
      </c>
      <c r="AO482" s="13">
        <f t="shared" si="702"/>
        <v>7.6314943382737831E-3</v>
      </c>
      <c r="AP482" s="13">
        <f t="shared" si="703"/>
        <v>1.4393426798593556E-3</v>
      </c>
      <c r="AQ482" s="13">
        <f t="shared" si="704"/>
        <v>2.0360108304817178E-4</v>
      </c>
      <c r="AR482" s="13">
        <f t="shared" si="705"/>
        <v>1.7503361249186741E-5</v>
      </c>
      <c r="AS482" s="13">
        <f t="shared" si="706"/>
        <v>4.8175985166740983E-5</v>
      </c>
      <c r="AT482" s="13">
        <f t="shared" si="707"/>
        <v>6.6299424257551816E-5</v>
      </c>
      <c r="AU482" s="13">
        <f t="shared" si="708"/>
        <v>6.0827175499290412E-5</v>
      </c>
      <c r="AV482" s="13">
        <f t="shared" si="709"/>
        <v>4.1854948070684441E-5</v>
      </c>
      <c r="AW482" s="13">
        <f t="shared" si="710"/>
        <v>9.9670920827377044E-7</v>
      </c>
      <c r="AX482" s="13">
        <f t="shared" si="711"/>
        <v>2.1869846574317019E-2</v>
      </c>
      <c r="AY482" s="13">
        <f t="shared" si="712"/>
        <v>1.2374327561976801E-2</v>
      </c>
      <c r="AZ482" s="13">
        <f t="shared" si="713"/>
        <v>3.5008014823231727E-3</v>
      </c>
      <c r="BA482" s="13">
        <f t="shared" si="714"/>
        <v>6.6027081510780636E-4</v>
      </c>
      <c r="BB482" s="13">
        <f t="shared" si="715"/>
        <v>9.3398087156134675E-5</v>
      </c>
      <c r="BC482" s="13">
        <f t="shared" si="716"/>
        <v>1.056924217739431E-5</v>
      </c>
      <c r="BD482" s="13">
        <f t="shared" si="717"/>
        <v>1.6506161028384822E-6</v>
      </c>
      <c r="BE482" s="13">
        <f t="shared" si="718"/>
        <v>4.5431306452653643E-6</v>
      </c>
      <c r="BF482" s="13">
        <f t="shared" si="719"/>
        <v>6.2522218293083551E-6</v>
      </c>
      <c r="BG482" s="13">
        <f t="shared" si="720"/>
        <v>5.7361734092059677E-6</v>
      </c>
      <c r="BH482" s="13">
        <f t="shared" si="721"/>
        <v>3.9470391021124676E-6</v>
      </c>
      <c r="BI482" s="13">
        <f t="shared" si="722"/>
        <v>2.1727540731041227E-6</v>
      </c>
      <c r="BJ482" s="14">
        <f t="shared" si="723"/>
        <v>0.8062422280214846</v>
      </c>
      <c r="BK482" s="14">
        <f t="shared" si="724"/>
        <v>0.13114892330890085</v>
      </c>
      <c r="BL482" s="14">
        <f t="shared" si="725"/>
        <v>5.1361506248686226E-2</v>
      </c>
      <c r="BM482" s="14">
        <f t="shared" si="726"/>
        <v>0.62168861344802295</v>
      </c>
      <c r="BN482" s="14">
        <f t="shared" si="727"/>
        <v>0.3557841652406018</v>
      </c>
    </row>
    <row r="483" spans="1:66" x14ac:dyDescent="0.25">
      <c r="A483" t="s">
        <v>40</v>
      </c>
      <c r="B483" t="s">
        <v>234</v>
      </c>
      <c r="C483" t="s">
        <v>237</v>
      </c>
      <c r="D483" s="21">
        <v>44505</v>
      </c>
      <c r="E483" s="10">
        <f>VLOOKUP(A483,home!$A$2:$E$405,3,FALSE)</f>
        <v>1.4975000000000001</v>
      </c>
      <c r="F483" s="10">
        <f>VLOOKUP(B483,home!$B$2:$E$405,3,FALSE)</f>
        <v>0.91379999999999995</v>
      </c>
      <c r="G483" s="10">
        <f>VLOOKUP(C483,away!$B$2:$E$405,4,FALSE)</f>
        <v>0.94899999999999995</v>
      </c>
      <c r="H483" s="10">
        <f>VLOOKUP(A483,away!$A$2:$E$405,3,FALSE)</f>
        <v>1.175</v>
      </c>
      <c r="I483" s="10">
        <f>VLOOKUP(C483,away!$B$2:$E$405,3,FALSE)</f>
        <v>0.67190000000000005</v>
      </c>
      <c r="J483" s="10">
        <f>VLOOKUP(B483,home!$B$2:$E$405,4,FALSE)</f>
        <v>1.2542</v>
      </c>
      <c r="K483" s="12">
        <f t="shared" si="672"/>
        <v>1.2986263094999999</v>
      </c>
      <c r="L483" s="12">
        <f t="shared" si="673"/>
        <v>0.99016895150000006</v>
      </c>
      <c r="M483" s="13">
        <f t="shared" si="674"/>
        <v>0.1013885350282631</v>
      </c>
      <c r="N483" s="13">
        <f t="shared" si="675"/>
        <v>0.13166581906936475</v>
      </c>
      <c r="O483" s="13">
        <f t="shared" si="676"/>
        <v>0.1003917794230563</v>
      </c>
      <c r="P483" s="13">
        <f t="shared" si="677"/>
        <v>0.13037140601630162</v>
      </c>
      <c r="Q483" s="13">
        <f t="shared" si="678"/>
        <v>8.5492348352671957E-2</v>
      </c>
      <c r="R483" s="13">
        <f t="shared" si="679"/>
        <v>4.9702411485273469E-2</v>
      </c>
      <c r="S483" s="13">
        <f t="shared" si="680"/>
        <v>4.1909826150287516E-2</v>
      </c>
      <c r="T483" s="13">
        <f t="shared" si="681"/>
        <v>8.4651868929637941E-2</v>
      </c>
      <c r="U483" s="13">
        <f t="shared" si="682"/>
        <v>6.4544859200371091E-2</v>
      </c>
      <c r="V483" s="13">
        <f t="shared" si="683"/>
        <v>5.9877940062603363E-3</v>
      </c>
      <c r="W483" s="13">
        <f t="shared" si="684"/>
        <v>3.7007537610572919E-2</v>
      </c>
      <c r="X483" s="13">
        <f t="shared" si="685"/>
        <v>3.6643714713457801E-2</v>
      </c>
      <c r="Y483" s="13">
        <f t="shared" si="686"/>
        <v>1.814173428844482E-2</v>
      </c>
      <c r="Z483" s="13">
        <f t="shared" si="687"/>
        <v>1.64045948891316E-2</v>
      </c>
      <c r="AA483" s="13">
        <f t="shared" si="688"/>
        <v>2.1303438519715528E-2</v>
      </c>
      <c r="AB483" s="13">
        <f t="shared" si="689"/>
        <v>1.383260287225916E-2</v>
      </c>
      <c r="AC483" s="13">
        <f t="shared" si="690"/>
        <v>4.8121634469970695E-4</v>
      </c>
      <c r="AD483" s="13">
        <f t="shared" si="691"/>
        <v>1.201474049772519E-2</v>
      </c>
      <c r="AE483" s="13">
        <f t="shared" si="692"/>
        <v>1.189662300117714E-2</v>
      </c>
      <c r="AF483" s="13">
        <f t="shared" si="693"/>
        <v>5.8898333617331761E-3</v>
      </c>
      <c r="AG483" s="13">
        <f t="shared" si="694"/>
        <v>1.9439767080990202E-3</v>
      </c>
      <c r="AH483" s="13">
        <f t="shared" si="695"/>
        <v>4.0608301302884229E-3</v>
      </c>
      <c r="AI483" s="13">
        <f t="shared" si="696"/>
        <v>5.2735008456028572E-3</v>
      </c>
      <c r="AJ483" s="13">
        <f t="shared" si="697"/>
        <v>3.4241534706351846E-3</v>
      </c>
      <c r="AK483" s="13">
        <f t="shared" si="698"/>
        <v>1.4822319282441951E-3</v>
      </c>
      <c r="AL483" s="13">
        <f t="shared" si="699"/>
        <v>2.4751063397468974E-5</v>
      </c>
      <c r="AM483" s="13">
        <f t="shared" si="700"/>
        <v>3.1205316224322114E-3</v>
      </c>
      <c r="AN483" s="13">
        <f t="shared" si="701"/>
        <v>3.0898535247062971E-3</v>
      </c>
      <c r="AO483" s="13">
        <f t="shared" si="702"/>
        <v>1.5297385124235067E-3</v>
      </c>
      <c r="AP483" s="13">
        <f t="shared" si="703"/>
        <v>5.0489985963851787E-4</v>
      </c>
      <c r="AQ483" s="13">
        <f t="shared" si="704"/>
        <v>1.2498404115769208E-4</v>
      </c>
      <c r="AR483" s="13">
        <f t="shared" si="705"/>
        <v>8.0418158246545949E-4</v>
      </c>
      <c r="AS483" s="13">
        <f t="shared" si="706"/>
        <v>1.0443313606049894E-3</v>
      </c>
      <c r="AT483" s="13">
        <f t="shared" si="707"/>
        <v>6.7809809035878569E-4</v>
      </c>
      <c r="AU483" s="13">
        <f t="shared" si="708"/>
        <v>2.935320068538757E-4</v>
      </c>
      <c r="AV483" s="13">
        <f t="shared" si="709"/>
        <v>9.5297096695194324E-5</v>
      </c>
      <c r="AW483" s="13">
        <f t="shared" si="710"/>
        <v>8.8406635551575409E-7</v>
      </c>
      <c r="AX483" s="13">
        <f t="shared" si="711"/>
        <v>6.7540074408619776E-4</v>
      </c>
      <c r="AY483" s="13">
        <f t="shared" si="712"/>
        <v>6.6876084661415022E-4</v>
      </c>
      <c r="AZ483" s="13">
        <f t="shared" si="713"/>
        <v>3.3109311314809275E-4</v>
      </c>
      <c r="BA483" s="13">
        <f t="shared" si="714"/>
        <v>1.0927937356490599E-4</v>
      </c>
      <c r="BB483" s="13">
        <f t="shared" si="715"/>
        <v>2.7051260685834937E-5</v>
      </c>
      <c r="BC483" s="13">
        <f t="shared" si="716"/>
        <v>5.3570636860092722E-6</v>
      </c>
      <c r="BD483" s="13">
        <f t="shared" si="717"/>
        <v>1.3271260572090578E-4</v>
      </c>
      <c r="BE483" s="13">
        <f t="shared" si="718"/>
        <v>1.7234408139146841E-4</v>
      </c>
      <c r="BF483" s="13">
        <f t="shared" si="719"/>
        <v>1.1190527919078514E-4</v>
      </c>
      <c r="BG483" s="13">
        <f t="shared" si="720"/>
        <v>4.8441046576365471E-5</v>
      </c>
      <c r="BH483" s="13">
        <f t="shared" si="721"/>
        <v>1.5726704385945776E-5</v>
      </c>
      <c r="BI483" s="13">
        <f t="shared" si="722"/>
        <v>4.0846224154636459E-6</v>
      </c>
      <c r="BJ483" s="14">
        <f t="shared" si="723"/>
        <v>0.43553514649502817</v>
      </c>
      <c r="BK483" s="14">
        <f t="shared" si="724"/>
        <v>0.28083228945582389</v>
      </c>
      <c r="BL483" s="14">
        <f t="shared" si="725"/>
        <v>0.26741646235210553</v>
      </c>
      <c r="BM483" s="14">
        <f t="shared" si="726"/>
        <v>0.40050831703689938</v>
      </c>
      <c r="BN483" s="14">
        <f t="shared" si="727"/>
        <v>0.59901229937493117</v>
      </c>
    </row>
    <row r="484" spans="1:66" x14ac:dyDescent="0.25">
      <c r="A484" t="s">
        <v>40</v>
      </c>
      <c r="B484" t="s">
        <v>316</v>
      </c>
      <c r="C484" t="s">
        <v>321</v>
      </c>
      <c r="D484" s="21">
        <v>44505</v>
      </c>
      <c r="E484" s="10">
        <f>VLOOKUP(A484,home!$A$2:$E$405,3,FALSE)</f>
        <v>1.4975000000000001</v>
      </c>
      <c r="F484" s="10">
        <f>VLOOKUP(B484,home!$B$2:$E$405,3,FALSE)</f>
        <v>0.56230000000000002</v>
      </c>
      <c r="G484" s="10">
        <f>VLOOKUP(C484,away!$B$2:$E$405,4,FALSE)</f>
        <v>0.63260000000000005</v>
      </c>
      <c r="H484" s="10">
        <f>VLOOKUP(A484,away!$A$2:$E$405,3,FALSE)</f>
        <v>1.175</v>
      </c>
      <c r="I484" s="10">
        <f>VLOOKUP(C484,away!$B$2:$E$405,3,FALSE)</f>
        <v>1.3886000000000001</v>
      </c>
      <c r="J484" s="10">
        <f>VLOOKUP(B484,home!$B$2:$E$405,4,FALSE)</f>
        <v>1.0302</v>
      </c>
      <c r="K484" s="12">
        <f t="shared" si="672"/>
        <v>0.53267719255000012</v>
      </c>
      <c r="L484" s="12">
        <f t="shared" si="673"/>
        <v>1.6808794710000001</v>
      </c>
      <c r="M484" s="13">
        <f t="shared" si="674"/>
        <v>0.10931117324434228</v>
      </c>
      <c r="N484" s="13">
        <f t="shared" si="675"/>
        <v>5.822756887814292E-2</v>
      </c>
      <c r="O484" s="13">
        <f t="shared" si="676"/>
        <v>0.18373890705733942</v>
      </c>
      <c r="P484" s="13">
        <f t="shared" si="677"/>
        <v>9.7873525173508946E-2</v>
      </c>
      <c r="Q484" s="13">
        <f t="shared" si="678"/>
        <v>1.5508248959510465E-2</v>
      </c>
      <c r="R484" s="13">
        <f t="shared" si="679"/>
        <v>0.15442147844832943</v>
      </c>
      <c r="S484" s="13">
        <f t="shared" si="680"/>
        <v>2.1908160542008663E-2</v>
      </c>
      <c r="T484" s="13">
        <f t="shared" si="681"/>
        <v>2.6067497307198251E-2</v>
      </c>
      <c r="U484" s="13">
        <f t="shared" si="682"/>
        <v>8.2256799609276454E-2</v>
      </c>
      <c r="V484" s="13">
        <f t="shared" si="683"/>
        <v>2.1795361694642609E-3</v>
      </c>
      <c r="W484" s="13">
        <f t="shared" si="684"/>
        <v>2.7536301723728317E-3</v>
      </c>
      <c r="X484" s="13">
        <f t="shared" si="685"/>
        <v>4.6285204274676851E-3</v>
      </c>
      <c r="Y484" s="13">
        <f t="shared" si="686"/>
        <v>3.889992483817288E-3</v>
      </c>
      <c r="Z484" s="13">
        <f t="shared" si="687"/>
        <v>8.6521297668422009E-2</v>
      </c>
      <c r="AA484" s="13">
        <f t="shared" si="688"/>
        <v>4.6087921937797899E-2</v>
      </c>
      <c r="AB484" s="13">
        <f t="shared" si="689"/>
        <v>1.2274992434144871E-2</v>
      </c>
      <c r="AC484" s="13">
        <f t="shared" si="690"/>
        <v>1.2196768284142128E-4</v>
      </c>
      <c r="AD484" s="13">
        <f t="shared" si="691"/>
        <v>3.6669899738513319E-4</v>
      </c>
      <c r="AE484" s="13">
        <f t="shared" si="692"/>
        <v>6.1637681674095305E-4</v>
      </c>
      <c r="AF484" s="13">
        <f t="shared" si="693"/>
        <v>5.1802756883009859E-4</v>
      </c>
      <c r="AG484" s="13">
        <f t="shared" si="694"/>
        <v>2.9024730195285089E-4</v>
      </c>
      <c r="AH484" s="13">
        <f t="shared" si="695"/>
        <v>3.6357968263782667E-2</v>
      </c>
      <c r="AI484" s="13">
        <f t="shared" si="696"/>
        <v>1.936706046157375E-2</v>
      </c>
      <c r="AJ484" s="13">
        <f t="shared" si="697"/>
        <v>5.1581956973086067E-3</v>
      </c>
      <c r="AK484" s="13">
        <f t="shared" si="698"/>
        <v>9.1588440088861305E-4</v>
      </c>
      <c r="AL484" s="13">
        <f t="shared" si="699"/>
        <v>4.3682294216167008E-6</v>
      </c>
      <c r="AM484" s="13">
        <f t="shared" si="700"/>
        <v>3.9066438487602532E-5</v>
      </c>
      <c r="AN484" s="13">
        <f t="shared" si="701"/>
        <v>6.56659744588954E-5</v>
      </c>
      <c r="AO484" s="13">
        <f t="shared" si="702"/>
        <v>5.5188294205583805E-5</v>
      </c>
      <c r="AP484" s="13">
        <f t="shared" si="703"/>
        <v>3.0921623589891371E-5</v>
      </c>
      <c r="AQ484" s="13">
        <f t="shared" si="704"/>
        <v>1.2993880575559429E-5</v>
      </c>
      <c r="AR484" s="13">
        <f t="shared" si="705"/>
        <v>1.2222672492372357E-2</v>
      </c>
      <c r="AS484" s="13">
        <f t="shared" si="706"/>
        <v>6.5107388686950181E-3</v>
      </c>
      <c r="AT484" s="13">
        <f t="shared" si="707"/>
        <v>1.7340610510013128E-3</v>
      </c>
      <c r="AU484" s="13">
        <f t="shared" si="708"/>
        <v>3.0789825745256065E-4</v>
      </c>
      <c r="AV484" s="13">
        <f t="shared" si="709"/>
        <v>4.1002594842716789E-5</v>
      </c>
      <c r="AW484" s="13">
        <f t="shared" si="710"/>
        <v>1.0864346646852977E-7</v>
      </c>
      <c r="AX484" s="13">
        <f t="shared" si="711"/>
        <v>3.4683001294172296E-6</v>
      </c>
      <c r="AY484" s="13">
        <f t="shared" si="712"/>
        <v>5.8297944868040648E-6</v>
      </c>
      <c r="AZ484" s="13">
        <f t="shared" si="713"/>
        <v>4.8995909365089666E-6</v>
      </c>
      <c r="BA484" s="13">
        <f t="shared" si="714"/>
        <v>2.7452072738251969E-6</v>
      </c>
      <c r="BB484" s="13">
        <f t="shared" si="715"/>
        <v>1.1535906375531619E-6</v>
      </c>
      <c r="BC484" s="13">
        <f t="shared" si="716"/>
        <v>3.8780936412018222E-7</v>
      </c>
      <c r="BD484" s="13">
        <f t="shared" si="717"/>
        <v>3.4241398788641851E-3</v>
      </c>
      <c r="BE484" s="13">
        <f t="shared" si="718"/>
        <v>1.8239612175718714E-3</v>
      </c>
      <c r="BF484" s="13">
        <f t="shared" si="719"/>
        <v>4.8579127034813213E-4</v>
      </c>
      <c r="BG484" s="13">
        <f t="shared" si="720"/>
        <v>8.6256643351447063E-5</v>
      </c>
      <c r="BH484" s="13">
        <f t="shared" si="721"/>
        <v>1.1486736654808862E-5</v>
      </c>
      <c r="BI484" s="13">
        <f t="shared" si="722"/>
        <v>1.2237445265689535E-6</v>
      </c>
      <c r="BJ484" s="14">
        <f t="shared" si="723"/>
        <v>0.11308912941756423</v>
      </c>
      <c r="BK484" s="14">
        <f t="shared" si="724"/>
        <v>0.231404560836074</v>
      </c>
      <c r="BL484" s="14">
        <f t="shared" si="725"/>
        <v>0.5672284410661228</v>
      </c>
      <c r="BM484" s="14">
        <f t="shared" si="726"/>
        <v>0.37915680607598939</v>
      </c>
      <c r="BN484" s="14">
        <f t="shared" si="727"/>
        <v>0.61908090176117347</v>
      </c>
    </row>
    <row r="485" spans="1:66" s="10" customFormat="1" x14ac:dyDescent="0.25">
      <c r="A485" t="s">
        <v>40</v>
      </c>
      <c r="B485" t="s">
        <v>332</v>
      </c>
      <c r="C485" t="s">
        <v>235</v>
      </c>
      <c r="D485" s="21">
        <v>44505</v>
      </c>
      <c r="E485" s="10">
        <f>VLOOKUP(A485,home!$A$2:$E$405,3,FALSE)</f>
        <v>1.4975000000000001</v>
      </c>
      <c r="F485" s="10">
        <f>VLOOKUP(B485,home!$B$2:$E$405,3,FALSE)</f>
        <v>1.1597999999999999</v>
      </c>
      <c r="G485" s="10">
        <f>VLOOKUP(C485,away!$B$2:$E$405,4,FALSE)</f>
        <v>0.94899999999999995</v>
      </c>
      <c r="H485" s="10">
        <f>VLOOKUP(A485,away!$A$2:$E$405,3,FALSE)</f>
        <v>1.175</v>
      </c>
      <c r="I485" s="10">
        <f>VLOOKUP(C485,away!$B$2:$E$405,3,FALSE)</f>
        <v>1.4782</v>
      </c>
      <c r="J485" s="10">
        <f>VLOOKUP(B485,home!$B$2:$E$405,4,FALSE)</f>
        <v>1.0302</v>
      </c>
      <c r="K485" s="12">
        <f t="shared" si="672"/>
        <v>1.6482236744999998</v>
      </c>
      <c r="L485" s="12">
        <f t="shared" si="673"/>
        <v>1.789338927</v>
      </c>
      <c r="M485" s="13">
        <f t="shared" si="674"/>
        <v>3.2142935067941865E-2</v>
      </c>
      <c r="N485" s="13">
        <f t="shared" si="675"/>
        <v>5.2978746546898041E-2</v>
      </c>
      <c r="O485" s="13">
        <f t="shared" si="676"/>
        <v>5.7514604945101758E-2</v>
      </c>
      <c r="P485" s="13">
        <f t="shared" si="677"/>
        <v>9.4796933500031474E-2</v>
      </c>
      <c r="Q485" s="13">
        <f t="shared" si="678"/>
        <v>4.3660412151966241E-2</v>
      </c>
      <c r="R485" s="13">
        <f t="shared" si="679"/>
        <v>5.1456560749648647E-2</v>
      </c>
      <c r="S485" s="13">
        <f t="shared" si="680"/>
        <v>6.9894508560079713E-2</v>
      </c>
      <c r="T485" s="13">
        <f t="shared" si="681"/>
        <v>7.8123275032377038E-2</v>
      </c>
      <c r="U485" s="13">
        <f t="shared" si="682"/>
        <v>8.4811921635918358E-2</v>
      </c>
      <c r="V485" s="13">
        <f t="shared" si="683"/>
        <v>2.2903892897915931E-2</v>
      </c>
      <c r="W485" s="13">
        <f t="shared" si="684"/>
        <v>2.3987374982432749E-2</v>
      </c>
      <c r="X485" s="13">
        <f t="shared" si="685"/>
        <v>4.2921543812612858E-2</v>
      </c>
      <c r="Y485" s="13">
        <f t="shared" si="686"/>
        <v>3.8400594575422095E-2</v>
      </c>
      <c r="Z485" s="13">
        <f t="shared" si="687"/>
        <v>3.069107573296221E-2</v>
      </c>
      <c r="AA485" s="13">
        <f t="shared" si="688"/>
        <v>5.0585757618940748E-2</v>
      </c>
      <c r="AB485" s="13">
        <f t="shared" si="689"/>
        <v>4.1688321650028455E-2</v>
      </c>
      <c r="AC485" s="13">
        <f t="shared" si="690"/>
        <v>4.2218041214698177E-3</v>
      </c>
      <c r="AD485" s="13">
        <f t="shared" si="691"/>
        <v>9.8841398337886684E-3</v>
      </c>
      <c r="AE485" s="13">
        <f t="shared" si="692"/>
        <v>1.7686076164509373E-2</v>
      </c>
      <c r="AF485" s="13">
        <f t="shared" si="693"/>
        <v>1.582319227352174E-2</v>
      </c>
      <c r="AG485" s="13">
        <f t="shared" si="694"/>
        <v>9.4376846281393617E-3</v>
      </c>
      <c r="AH485" s="13">
        <f t="shared" si="695"/>
        <v>1.372918413012358E-2</v>
      </c>
      <c r="AI485" s="13">
        <f t="shared" si="696"/>
        <v>2.2628766314839371E-2</v>
      </c>
      <c r="AJ485" s="13">
        <f t="shared" si="697"/>
        <v>1.8648634182423188E-2</v>
      </c>
      <c r="AK485" s="13">
        <f t="shared" si="698"/>
        <v>1.024570678551995E-2</v>
      </c>
      <c r="AL485" s="13">
        <f t="shared" si="699"/>
        <v>4.9804298668703934E-4</v>
      </c>
      <c r="AM485" s="13">
        <f t="shared" si="700"/>
        <v>3.2582546552237953E-3</v>
      </c>
      <c r="AN485" s="13">
        <f t="shared" si="701"/>
        <v>5.8301218886709005E-3</v>
      </c>
      <c r="AO485" s="13">
        <f t="shared" si="702"/>
        <v>5.2160320222768017E-3</v>
      </c>
      <c r="AP485" s="13">
        <f t="shared" si="703"/>
        <v>3.1110830473128044E-3</v>
      </c>
      <c r="AQ485" s="13">
        <f t="shared" si="704"/>
        <v>1.3916955004216454E-3</v>
      </c>
      <c r="AR485" s="13">
        <f t="shared" si="705"/>
        <v>4.9132327199961539E-3</v>
      </c>
      <c r="AS485" s="13">
        <f t="shared" si="706"/>
        <v>8.0981064874256891E-3</v>
      </c>
      <c r="AT485" s="13">
        <f t="shared" si="707"/>
        <v>6.6737454155985304E-3</v>
      </c>
      <c r="AU485" s="13">
        <f t="shared" si="708"/>
        <v>3.6666083971917795E-3</v>
      </c>
      <c r="AV485" s="13">
        <f t="shared" si="709"/>
        <v>1.5108476913429972E-3</v>
      </c>
      <c r="AW485" s="13">
        <f t="shared" si="710"/>
        <v>4.0801214074753873E-5</v>
      </c>
      <c r="AX485" s="13">
        <f t="shared" si="711"/>
        <v>8.9505541004828359E-4</v>
      </c>
      <c r="AY485" s="13">
        <f t="shared" si="712"/>
        <v>1.6015574870213406E-3</v>
      </c>
      <c r="AZ485" s="13">
        <f t="shared" si="713"/>
        <v>1.4328645776777911E-3</v>
      </c>
      <c r="BA485" s="13">
        <f t="shared" si="714"/>
        <v>8.5462678865276239E-4</v>
      </c>
      <c r="BB485" s="13">
        <f t="shared" si="715"/>
        <v>3.8230424524834727E-4</v>
      </c>
      <c r="BC485" s="13">
        <f t="shared" si="716"/>
        <v>1.3681437359604458E-4</v>
      </c>
      <c r="BD485" s="13">
        <f t="shared" si="717"/>
        <v>1.4652397605498665E-3</v>
      </c>
      <c r="BE485" s="13">
        <f t="shared" si="718"/>
        <v>2.4150428621570008E-3</v>
      </c>
      <c r="BF485" s="13">
        <f t="shared" si="719"/>
        <v>1.9902654101697048E-3</v>
      </c>
      <c r="BG485" s="13">
        <f t="shared" si="720"/>
        <v>1.0934675225267199E-3</v>
      </c>
      <c r="BH485" s="13">
        <f t="shared" si="721"/>
        <v>4.505697644813504E-4</v>
      </c>
      <c r="BI485" s="13">
        <f t="shared" si="722"/>
        <v>1.4852795056641019E-4</v>
      </c>
      <c r="BJ485" s="14">
        <f t="shared" si="723"/>
        <v>0.35701344999781859</v>
      </c>
      <c r="BK485" s="14">
        <f t="shared" si="724"/>
        <v>0.22605967462114723</v>
      </c>
      <c r="BL485" s="14">
        <f t="shared" si="725"/>
        <v>0.38373511199455024</v>
      </c>
      <c r="BM485" s="14">
        <f t="shared" si="726"/>
        <v>0.66338836311194349</v>
      </c>
      <c r="BN485" s="14">
        <f t="shared" si="727"/>
        <v>0.33255019296158805</v>
      </c>
    </row>
    <row r="486" spans="1:66" x14ac:dyDescent="0.25">
      <c r="A486" t="s">
        <v>40</v>
      </c>
      <c r="B486" t="s">
        <v>236</v>
      </c>
      <c r="C486" t="s">
        <v>319</v>
      </c>
      <c r="D486" s="21">
        <v>44505</v>
      </c>
      <c r="E486" s="10">
        <f>VLOOKUP(A486,home!$A$2:$E$405,3,FALSE)</f>
        <v>1.4975000000000001</v>
      </c>
      <c r="F486" s="10">
        <f>VLOOKUP(B486,home!$B$2:$E$405,3,FALSE)</f>
        <v>1.1597999999999999</v>
      </c>
      <c r="G486" s="10">
        <f>VLOOKUP(C486,away!$B$2:$E$405,4,FALSE)</f>
        <v>1.2301</v>
      </c>
      <c r="H486" s="10">
        <f>VLOOKUP(A486,away!$A$2:$E$405,3,FALSE)</f>
        <v>1.175</v>
      </c>
      <c r="I486" s="10">
        <f>VLOOKUP(C486,away!$B$2:$E$405,3,FALSE)</f>
        <v>0.94059999999999999</v>
      </c>
      <c r="J486" s="10">
        <f>VLOOKUP(B486,home!$B$2:$E$405,4,FALSE)</f>
        <v>0.85109999999999997</v>
      </c>
      <c r="K486" s="12">
        <f t="shared" si="672"/>
        <v>2.13643829505</v>
      </c>
      <c r="L486" s="12">
        <f t="shared" si="673"/>
        <v>0.9406399755</v>
      </c>
      <c r="M486" s="13">
        <f t="shared" si="674"/>
        <v>4.609373351954877E-2</v>
      </c>
      <c r="N486" s="13">
        <f t="shared" si="675"/>
        <v>9.847641745299382E-2</v>
      </c>
      <c r="O486" s="13">
        <f t="shared" si="676"/>
        <v>4.3357608368531884E-2</v>
      </c>
      <c r="P486" s="13">
        <f t="shared" si="677"/>
        <v>9.2630854900311879E-2</v>
      </c>
      <c r="Q486" s="13">
        <f t="shared" si="678"/>
        <v>0.10519439470295311</v>
      </c>
      <c r="R486" s="13">
        <f t="shared" si="679"/>
        <v>2.0391949836757208E-2</v>
      </c>
      <c r="S486" s="13">
        <f t="shared" si="680"/>
        <v>4.6538187647153686E-2</v>
      </c>
      <c r="T486" s="13">
        <f t="shared" si="681"/>
        <v>9.8950052856123141E-2</v>
      </c>
      <c r="U486" s="13">
        <f t="shared" si="682"/>
        <v>4.3566142541986708E-2</v>
      </c>
      <c r="V486" s="13">
        <f t="shared" si="683"/>
        <v>1.0391559830864837E-2</v>
      </c>
      <c r="W486" s="13">
        <f t="shared" si="684"/>
        <v>7.491377775599796E-2</v>
      </c>
      <c r="X486" s="13">
        <f t="shared" si="685"/>
        <v>7.0466894073014361E-2</v>
      </c>
      <c r="Y486" s="13">
        <f t="shared" si="686"/>
        <v>3.3141988757200661E-2</v>
      </c>
      <c r="Z486" s="13">
        <f t="shared" si="687"/>
        <v>6.3938277316148446E-3</v>
      </c>
      <c r="AA486" s="13">
        <f t="shared" si="688"/>
        <v>1.366001841777463E-2</v>
      </c>
      <c r="AB486" s="13">
        <f t="shared" si="689"/>
        <v>1.4591893229411016E-2</v>
      </c>
      <c r="AC486" s="13">
        <f t="shared" si="690"/>
        <v>1.3051924271773726E-3</v>
      </c>
      <c r="AD486" s="13">
        <f t="shared" si="691"/>
        <v>4.0012165906194726E-2</v>
      </c>
      <c r="AE486" s="13">
        <f t="shared" si="692"/>
        <v>3.7637042757704943E-2</v>
      </c>
      <c r="AF486" s="13">
        <f t="shared" si="693"/>
        <v>1.7701453488750012E-2</v>
      </c>
      <c r="AG486" s="13">
        <f t="shared" si="694"/>
        <v>5.5502315919907343E-3</v>
      </c>
      <c r="AH486" s="13">
        <f t="shared" si="695"/>
        <v>1.503572490204352E-3</v>
      </c>
      <c r="AI486" s="13">
        <f t="shared" si="696"/>
        <v>3.2122898474562693E-3</v>
      </c>
      <c r="AJ486" s="13">
        <f t="shared" si="697"/>
        <v>3.4314295224529487E-3</v>
      </c>
      <c r="AK486" s="13">
        <f t="shared" si="698"/>
        <v>2.4436791461778708E-3</v>
      </c>
      <c r="AL486" s="13">
        <f t="shared" si="699"/>
        <v>1.049175938742978E-4</v>
      </c>
      <c r="AM486" s="13">
        <f t="shared" si="700"/>
        <v>1.7096704701977685E-2</v>
      </c>
      <c r="AN486" s="13">
        <f t="shared" si="701"/>
        <v>1.6081843891999022E-2</v>
      </c>
      <c r="AO486" s="13">
        <f t="shared" si="702"/>
        <v>7.5636126222823922E-3</v>
      </c>
      <c r="AP486" s="13">
        <f t="shared" si="703"/>
        <v>2.3715454639050672E-3</v>
      </c>
      <c r="AQ486" s="13">
        <f t="shared" si="704"/>
        <v>5.5769261676619957E-4</v>
      </c>
      <c r="AR486" s="13">
        <f t="shared" si="705"/>
        <v>2.8286407806965921E-4</v>
      </c>
      <c r="AS486" s="13">
        <f t="shared" si="706"/>
        <v>6.043216486820329E-4</v>
      </c>
      <c r="AT486" s="13">
        <f t="shared" si="707"/>
        <v>6.4554795638602377E-4</v>
      </c>
      <c r="AU486" s="13">
        <f t="shared" si="708"/>
        <v>4.5972445843812281E-4</v>
      </c>
      <c r="AV486" s="13">
        <f t="shared" si="709"/>
        <v>2.4554323454458192E-4</v>
      </c>
      <c r="AW486" s="13">
        <f t="shared" si="710"/>
        <v>5.8567893872518654E-6</v>
      </c>
      <c r="AX486" s="13">
        <f t="shared" si="711"/>
        <v>6.0876757740777488E-3</v>
      </c>
      <c r="AY486" s="13">
        <f t="shared" si="712"/>
        <v>5.7263111909804367E-3</v>
      </c>
      <c r="AZ486" s="13">
        <f t="shared" si="713"/>
        <v>2.6931986091946066E-3</v>
      </c>
      <c r="BA486" s="13">
        <f t="shared" si="714"/>
        <v>8.4444342458981638E-4</v>
      </c>
      <c r="BB486" s="13">
        <f t="shared" si="715"/>
        <v>1.9857931055432525E-4</v>
      </c>
      <c r="BC486" s="13">
        <f t="shared" si="716"/>
        <v>3.7358327562925484E-5</v>
      </c>
      <c r="BD486" s="13">
        <f t="shared" si="717"/>
        <v>4.4345543244212367E-5</v>
      </c>
      <c r="BE486" s="13">
        <f t="shared" si="718"/>
        <v>9.4741516801731136E-5</v>
      </c>
      <c r="BF486" s="13">
        <f t="shared" si="719"/>
        <v>1.0120470231317072E-4</v>
      </c>
      <c r="BG486" s="13">
        <f t="shared" si="720"/>
        <v>7.2072533886997732E-5</v>
      </c>
      <c r="BH486" s="13">
        <f t="shared" si="721"/>
        <v>3.8494630354367703E-5</v>
      </c>
      <c r="BI486" s="13">
        <f t="shared" si="722"/>
        <v>1.6448280488573064E-5</v>
      </c>
      <c r="BJ486" s="14">
        <f t="shared" si="723"/>
        <v>0.64130338527681374</v>
      </c>
      <c r="BK486" s="14">
        <f t="shared" si="724"/>
        <v>0.20279075710991129</v>
      </c>
      <c r="BL486" s="14">
        <f t="shared" si="725"/>
        <v>0.14876389198396239</v>
      </c>
      <c r="BM486" s="14">
        <f t="shared" si="726"/>
        <v>0.58738644891961223</v>
      </c>
      <c r="BN486" s="14">
        <f t="shared" si="727"/>
        <v>0.40614495878109663</v>
      </c>
    </row>
    <row r="487" spans="1:66" x14ac:dyDescent="0.25">
      <c r="A487" t="s">
        <v>40</v>
      </c>
      <c r="B487" t="s">
        <v>41</v>
      </c>
      <c r="C487" t="s">
        <v>233</v>
      </c>
      <c r="D487" s="21">
        <v>44505</v>
      </c>
      <c r="E487" s="10">
        <f>VLOOKUP(A487,home!$A$2:$E$405,3,FALSE)</f>
        <v>1.4975000000000001</v>
      </c>
      <c r="F487" s="10">
        <f>VLOOKUP(B487,home!$B$2:$E$405,3,FALSE)</f>
        <v>0.7732</v>
      </c>
      <c r="G487" s="10">
        <f>VLOOKUP(C487,away!$B$2:$E$405,4,FALSE)</f>
        <v>0.94899999999999995</v>
      </c>
      <c r="H487" s="10">
        <f>VLOOKUP(A487,away!$A$2:$E$405,3,FALSE)</f>
        <v>1.175</v>
      </c>
      <c r="I487" s="10">
        <f>VLOOKUP(C487,away!$B$2:$E$405,3,FALSE)</f>
        <v>0.94059999999999999</v>
      </c>
      <c r="J487" s="10">
        <f>VLOOKUP(B487,home!$B$2:$E$405,4,FALSE)</f>
        <v>1.4334</v>
      </c>
      <c r="K487" s="12">
        <f t="shared" si="672"/>
        <v>1.0988157829999998</v>
      </c>
      <c r="L487" s="12">
        <f t="shared" si="673"/>
        <v>1.584200847</v>
      </c>
      <c r="M487" s="13">
        <f t="shared" si="674"/>
        <v>6.8356636137394594E-2</v>
      </c>
      <c r="N487" s="13">
        <f t="shared" si="675"/>
        <v>7.5111350660557324E-2</v>
      </c>
      <c r="O487" s="13">
        <f t="shared" si="676"/>
        <v>0.10829064086693131</v>
      </c>
      <c r="P487" s="13">
        <f t="shared" si="677"/>
        <v>0.1189914653357689</v>
      </c>
      <c r="Q487" s="13">
        <f t="shared" si="678"/>
        <v>4.1266768794133921E-2</v>
      </c>
      <c r="R487" s="13">
        <f t="shared" si="679"/>
        <v>8.5777062491782713E-2</v>
      </c>
      <c r="S487" s="13">
        <f t="shared" si="680"/>
        <v>5.1783446431939821E-2</v>
      </c>
      <c r="T487" s="13">
        <f t="shared" si="681"/>
        <v>6.5374850076620125E-2</v>
      </c>
      <c r="U487" s="13">
        <f t="shared" si="682"/>
        <v>9.4253190085348132E-2</v>
      </c>
      <c r="V487" s="13">
        <f t="shared" si="683"/>
        <v>1.0015752219624899E-2</v>
      </c>
      <c r="W487" s="13">
        <f t="shared" si="684"/>
        <v>1.5114858954802078E-2</v>
      </c>
      <c r="X487" s="13">
        <f t="shared" si="685"/>
        <v>2.3944972358482985E-2</v>
      </c>
      <c r="Y487" s="13">
        <f t="shared" si="686"/>
        <v>1.8966822745850168E-2</v>
      </c>
      <c r="Z487" s="13">
        <f t="shared" si="687"/>
        <v>4.529603168421803E-2</v>
      </c>
      <c r="AA487" s="13">
        <f t="shared" si="688"/>
        <v>4.9771994521886832E-2</v>
      </c>
      <c r="AB487" s="13">
        <f t="shared" si="689"/>
        <v>2.7345126566019392E-2</v>
      </c>
      <c r="AC487" s="13">
        <f t="shared" si="690"/>
        <v>1.0896793460711796E-3</v>
      </c>
      <c r="AD487" s="13">
        <f t="shared" si="691"/>
        <v>4.1521113943388506E-3</v>
      </c>
      <c r="AE487" s="13">
        <f t="shared" si="692"/>
        <v>6.5777783877499574E-3</v>
      </c>
      <c r="AF487" s="13">
        <f t="shared" si="693"/>
        <v>5.2102610466258888E-3</v>
      </c>
      <c r="AG487" s="13">
        <f t="shared" si="694"/>
        <v>2.7513666543852794E-3</v>
      </c>
      <c r="AH487" s="13">
        <f t="shared" si="695"/>
        <v>1.7939502939969269E-2</v>
      </c>
      <c r="AI487" s="13">
        <f t="shared" si="696"/>
        <v>1.9712208969613131E-2</v>
      </c>
      <c r="AJ487" s="13">
        <f t="shared" si="697"/>
        <v>1.0830043166802536E-2</v>
      </c>
      <c r="AK487" s="13">
        <f t="shared" si="698"/>
        <v>3.9667407874179762E-3</v>
      </c>
      <c r="AL487" s="13">
        <f t="shared" si="699"/>
        <v>7.5874150316299744E-5</v>
      </c>
      <c r="AM487" s="13">
        <f t="shared" si="700"/>
        <v>9.1248110657473312E-4</v>
      </c>
      <c r="AN487" s="13">
        <f t="shared" si="701"/>
        <v>1.4455533419071894E-3</v>
      </c>
      <c r="AO487" s="13">
        <f t="shared" si="702"/>
        <v>1.1450234143165253E-3</v>
      </c>
      <c r="AP487" s="13">
        <f t="shared" si="703"/>
        <v>6.0464902093169026E-4</v>
      </c>
      <c r="AQ487" s="13">
        <f t="shared" si="704"/>
        <v>2.3947137277442626E-4</v>
      </c>
      <c r="AR487" s="13">
        <f t="shared" si="705"/>
        <v>5.6839551504516599E-3</v>
      </c>
      <c r="AS487" s="13">
        <f t="shared" si="706"/>
        <v>6.2456196291804222E-3</v>
      </c>
      <c r="AT487" s="13">
        <f t="shared" si="707"/>
        <v>3.4313927115790272E-3</v>
      </c>
      <c r="AU487" s="13">
        <f t="shared" si="708"/>
        <v>1.2568228230514006E-3</v>
      </c>
      <c r="AV487" s="13">
        <f t="shared" si="709"/>
        <v>3.4525418860087371E-4</v>
      </c>
      <c r="AW487" s="13">
        <f t="shared" si="710"/>
        <v>3.6688205488670703E-6</v>
      </c>
      <c r="AX487" s="13">
        <f t="shared" si="711"/>
        <v>1.6710810693227021E-4</v>
      </c>
      <c r="AY487" s="13">
        <f t="shared" si="712"/>
        <v>2.6473280454266903E-4</v>
      </c>
      <c r="AZ487" s="13">
        <f t="shared" si="713"/>
        <v>2.0969496659259089E-4</v>
      </c>
      <c r="BA487" s="13">
        <f t="shared" si="714"/>
        <v>1.1073298122920638E-4</v>
      </c>
      <c r="BB487" s="13">
        <f t="shared" si="715"/>
        <v>4.3855820663535988E-5</v>
      </c>
      <c r="BC487" s="13">
        <f t="shared" si="716"/>
        <v>1.389528564821076E-5</v>
      </c>
      <c r="BD487" s="13">
        <f t="shared" si="717"/>
        <v>1.5007544272759214E-3</v>
      </c>
      <c r="BE487" s="13">
        <f t="shared" si="718"/>
        <v>1.6490526510979078E-3</v>
      </c>
      <c r="BF487" s="13">
        <f t="shared" si="719"/>
        <v>9.060025400121866E-4</v>
      </c>
      <c r="BG487" s="13">
        <f t="shared" si="720"/>
        <v>3.3184329680115989E-4</v>
      </c>
      <c r="BH487" s="13">
        <f t="shared" si="721"/>
        <v>9.1158663001966937E-5</v>
      </c>
      <c r="BI487" s="13">
        <f t="shared" si="722"/>
        <v>2.0033315532747889E-5</v>
      </c>
      <c r="BJ487" s="14">
        <f t="shared" si="723"/>
        <v>0.2636283392956596</v>
      </c>
      <c r="BK487" s="14">
        <f t="shared" si="724"/>
        <v>0.25057758642565831</v>
      </c>
      <c r="BL487" s="14">
        <f t="shared" si="725"/>
        <v>0.43934839979235657</v>
      </c>
      <c r="BM487" s="14">
        <f t="shared" si="726"/>
        <v>0.50079536892733012</v>
      </c>
      <c r="BN487" s="14">
        <f t="shared" si="727"/>
        <v>0.49779392428656877</v>
      </c>
    </row>
    <row r="488" spans="1:66" x14ac:dyDescent="0.25">
      <c r="A488" t="s">
        <v>40</v>
      </c>
      <c r="B488" t="s">
        <v>334</v>
      </c>
      <c r="C488" t="s">
        <v>333</v>
      </c>
      <c r="D488" s="21">
        <v>44505</v>
      </c>
      <c r="E488" s="10">
        <f>VLOOKUP(A488,home!$A$2:$E$405,3,FALSE)</f>
        <v>1.4975000000000001</v>
      </c>
      <c r="F488" s="10">
        <f>VLOOKUP(B488,home!$B$2:$E$405,3,FALSE)</f>
        <v>0.80840000000000001</v>
      </c>
      <c r="G488" s="10">
        <f>VLOOKUP(C488,away!$B$2:$E$405,4,FALSE)</f>
        <v>1.3004</v>
      </c>
      <c r="H488" s="10">
        <f>VLOOKUP(A488,away!$A$2:$E$405,3,FALSE)</f>
        <v>1.175</v>
      </c>
      <c r="I488" s="10">
        <f>VLOOKUP(C488,away!$B$2:$E$405,3,FALSE)</f>
        <v>0.85109999999999997</v>
      </c>
      <c r="J488" s="10">
        <f>VLOOKUP(B488,home!$B$2:$E$405,4,FALSE)</f>
        <v>1.075</v>
      </c>
      <c r="K488" s="12">
        <f t="shared" si="672"/>
        <v>1.5742369316</v>
      </c>
      <c r="L488" s="12">
        <f t="shared" si="673"/>
        <v>1.0750456874999998</v>
      </c>
      <c r="M488" s="13">
        <f t="shared" si="674"/>
        <v>7.0701915075395125E-2</v>
      </c>
      <c r="N488" s="13">
        <f t="shared" si="675"/>
        <v>0.11130156584653381</v>
      </c>
      <c r="O488" s="13">
        <f t="shared" si="676"/>
        <v>7.6007788899794759E-2</v>
      </c>
      <c r="P488" s="13">
        <f t="shared" si="677"/>
        <v>0.11965426837531343</v>
      </c>
      <c r="Q488" s="13">
        <f t="shared" si="678"/>
        <v>8.7607517750261391E-2</v>
      </c>
      <c r="R488" s="13">
        <f t="shared" si="679"/>
        <v>4.0855922836567353E-2</v>
      </c>
      <c r="S488" s="13">
        <f t="shared" si="680"/>
        <v>5.0625021702608825E-2</v>
      </c>
      <c r="T488" s="13">
        <f t="shared" si="681"/>
        <v>9.4182084149998194E-2</v>
      </c>
      <c r="U488" s="13">
        <f t="shared" si="682"/>
        <v>6.4316902603924156E-2</v>
      </c>
      <c r="V488" s="13">
        <f t="shared" si="683"/>
        <v>9.5196225933600939E-3</v>
      </c>
      <c r="W488" s="13">
        <f t="shared" si="684"/>
        <v>4.5971663309421339E-2</v>
      </c>
      <c r="X488" s="13">
        <f t="shared" si="685"/>
        <v>4.9421638387995376E-2</v>
      </c>
      <c r="Y488" s="13">
        <f t="shared" si="686"/>
        <v>2.6565259609099438E-2</v>
      </c>
      <c r="Z488" s="13">
        <f t="shared" si="687"/>
        <v>1.4640661218094833E-2</v>
      </c>
      <c r="AA488" s="13">
        <f t="shared" si="688"/>
        <v>2.3047869592568725E-2</v>
      </c>
      <c r="AB488" s="13">
        <f t="shared" si="689"/>
        <v>1.8141403753661172E-2</v>
      </c>
      <c r="AC488" s="13">
        <f t="shared" si="690"/>
        <v>1.0069241718938336E-3</v>
      </c>
      <c r="AD488" s="13">
        <f t="shared" si="691"/>
        <v>1.8092572547192945E-2</v>
      </c>
      <c r="AE488" s="13">
        <f t="shared" si="692"/>
        <v>1.9450342092640661E-2</v>
      </c>
      <c r="AF488" s="13">
        <f t="shared" si="693"/>
        <v>1.0455003193546532E-2</v>
      </c>
      <c r="AG488" s="13">
        <f t="shared" si="694"/>
        <v>3.7465353653403088E-3</v>
      </c>
      <c r="AH488" s="13">
        <f t="shared" si="695"/>
        <v>3.9348449261653352E-3</v>
      </c>
      <c r="AI488" s="13">
        <f t="shared" si="696"/>
        <v>6.1943782028883454E-3</v>
      </c>
      <c r="AJ488" s="13">
        <f t="shared" si="697"/>
        <v>4.8757094676424367E-3</v>
      </c>
      <c r="AK488" s="13">
        <f t="shared" si="698"/>
        <v>2.5585073039048325E-3</v>
      </c>
      <c r="AL488" s="13">
        <f t="shared" si="699"/>
        <v>6.8163797243056122E-5</v>
      </c>
      <c r="AM488" s="13">
        <f t="shared" si="700"/>
        <v>5.6963991782886872E-3</v>
      </c>
      <c r="AN488" s="13">
        <f t="shared" si="701"/>
        <v>6.1238893708977955E-3</v>
      </c>
      <c r="AO488" s="13">
        <f t="shared" si="702"/>
        <v>3.2917304294553815E-3</v>
      </c>
      <c r="AP488" s="13">
        <f t="shared" si="703"/>
        <v>1.1795868675328434E-3</v>
      </c>
      <c r="AQ488" s="13">
        <f t="shared" si="704"/>
        <v>3.1702744374320413E-4</v>
      </c>
      <c r="AR488" s="13">
        <f t="shared" si="705"/>
        <v>8.4602761377106019E-4</v>
      </c>
      <c r="AS488" s="13">
        <f t="shared" si="706"/>
        <v>1.3318479147518237E-3</v>
      </c>
      <c r="AT488" s="13">
        <f t="shared" si="707"/>
        <v>1.048322087338385E-3</v>
      </c>
      <c r="AU488" s="13">
        <f t="shared" si="708"/>
        <v>5.5010244870002875E-4</v>
      </c>
      <c r="AV488" s="13">
        <f t="shared" si="709"/>
        <v>2.1649789772679499E-4</v>
      </c>
      <c r="AW488" s="13">
        <f t="shared" si="710"/>
        <v>3.2044115857177683E-6</v>
      </c>
      <c r="AX488" s="13">
        <f t="shared" si="711"/>
        <v>1.4945803272663229E-3</v>
      </c>
      <c r="AY488" s="13">
        <f t="shared" si="712"/>
        <v>1.6067421354499989E-3</v>
      </c>
      <c r="AZ488" s="13">
        <f t="shared" si="713"/>
        <v>8.6366060182003091E-4</v>
      </c>
      <c r="BA488" s="13">
        <f t="shared" si="714"/>
        <v>3.0949153515009292E-4</v>
      </c>
      <c r="BB488" s="13">
        <f t="shared" si="715"/>
        <v>8.3179385045215477E-5</v>
      </c>
      <c r="BC488" s="13">
        <f t="shared" si="716"/>
        <v>1.7884327836352188E-5</v>
      </c>
      <c r="BD488" s="13">
        <f t="shared" si="717"/>
        <v>1.5158638961508219E-4</v>
      </c>
      <c r="BE488" s="13">
        <f t="shared" si="718"/>
        <v>2.3863289285996911E-4</v>
      </c>
      <c r="BF488" s="13">
        <f t="shared" si="719"/>
        <v>1.878323565173547E-4</v>
      </c>
      <c r="BG488" s="13">
        <f t="shared" si="720"/>
        <v>9.8564210859692568E-5</v>
      </c>
      <c r="BH488" s="13">
        <f t="shared" si="721"/>
        <v>3.879085521733447E-5</v>
      </c>
      <c r="BI488" s="13">
        <f t="shared" si="722"/>
        <v>1.2213199378295303E-5</v>
      </c>
      <c r="BJ488" s="14">
        <f t="shared" si="723"/>
        <v>0.4877783538545159</v>
      </c>
      <c r="BK488" s="14">
        <f t="shared" si="724"/>
        <v>0.25318265785126437</v>
      </c>
      <c r="BL488" s="14">
        <f t="shared" si="725"/>
        <v>0.24465374545385285</v>
      </c>
      <c r="BM488" s="14">
        <f t="shared" si="726"/>
        <v>0.49252290186999792</v>
      </c>
      <c r="BN488" s="14">
        <f t="shared" si="727"/>
        <v>0.50612897878386576</v>
      </c>
    </row>
    <row r="489" spans="1:66" x14ac:dyDescent="0.25">
      <c r="A489" t="s">
        <v>40</v>
      </c>
      <c r="B489" t="s">
        <v>318</v>
      </c>
      <c r="C489" t="s">
        <v>317</v>
      </c>
      <c r="D489" s="21">
        <v>44505</v>
      </c>
      <c r="E489" s="10">
        <f>VLOOKUP(A489,home!$A$2:$E$405,3,FALSE)</f>
        <v>1.4975000000000001</v>
      </c>
      <c r="F489" s="10">
        <f>VLOOKUP(B489,home!$B$2:$E$405,3,FALSE)</f>
        <v>0.87870000000000004</v>
      </c>
      <c r="G489" s="10">
        <f>VLOOKUP(C489,away!$B$2:$E$405,4,FALSE)</f>
        <v>1.0192000000000001</v>
      </c>
      <c r="H489" s="10">
        <f>VLOOKUP(A489,away!$A$2:$E$405,3,FALSE)</f>
        <v>1.175</v>
      </c>
      <c r="I489" s="10">
        <f>VLOOKUP(C489,away!$B$2:$E$405,3,FALSE)</f>
        <v>1.1646000000000001</v>
      </c>
      <c r="J489" s="10">
        <f>VLOOKUP(B489,home!$B$2:$E$405,4,FALSE)</f>
        <v>0.94059999999999999</v>
      </c>
      <c r="K489" s="12">
        <f t="shared" si="672"/>
        <v>1.3411176324000003</v>
      </c>
      <c r="L489" s="12">
        <f t="shared" si="673"/>
        <v>1.2871217430000002</v>
      </c>
      <c r="M489" s="13">
        <f t="shared" si="674"/>
        <v>7.2205477132476978E-2</v>
      </c>
      <c r="N489" s="13">
        <f t="shared" si="675"/>
        <v>9.6836038538219871E-2</v>
      </c>
      <c r="O489" s="13">
        <f t="shared" si="676"/>
        <v>9.2937239580900416E-2</v>
      </c>
      <c r="P489" s="13">
        <f t="shared" si="677"/>
        <v>0.12463977070852875</v>
      </c>
      <c r="Q489" s="13">
        <f t="shared" si="678"/>
        <v>6.493425936768632E-2</v>
      </c>
      <c r="R489" s="13">
        <f t="shared" si="679"/>
        <v>5.981077089948858E-2</v>
      </c>
      <c r="S489" s="13">
        <f t="shared" si="680"/>
        <v>5.3787721718714251E-2</v>
      </c>
      <c r="T489" s="13">
        <f t="shared" si="681"/>
        <v>8.3578297097750512E-2</v>
      </c>
      <c r="U489" s="13">
        <f t="shared" si="682"/>
        <v>8.0213279460740944E-2</v>
      </c>
      <c r="V489" s="13">
        <f t="shared" si="683"/>
        <v>1.0316375445613596E-2</v>
      </c>
      <c r="W489" s="13">
        <f t="shared" si="684"/>
        <v>2.9028160061613004E-2</v>
      </c>
      <c r="X489" s="13">
        <f t="shared" si="685"/>
        <v>3.7362775974586322E-2</v>
      </c>
      <c r="Y489" s="13">
        <f t="shared" si="686"/>
        <v>2.4045220667864041E-2</v>
      </c>
      <c r="Z489" s="13">
        <f t="shared" si="687"/>
        <v>2.5661247896774472E-2</v>
      </c>
      <c r="AA489" s="13">
        <f t="shared" si="688"/>
        <v>3.4414752023751667E-2</v>
      </c>
      <c r="AB489" s="13">
        <f t="shared" si="689"/>
        <v>2.307711537686348E-2</v>
      </c>
      <c r="AC489" s="13">
        <f t="shared" si="690"/>
        <v>1.1129961336980999E-3</v>
      </c>
      <c r="AD489" s="13">
        <f t="shared" si="691"/>
        <v>9.7325443236896698E-3</v>
      </c>
      <c r="AE489" s="13">
        <f t="shared" si="692"/>
        <v>1.2526969413732205E-2</v>
      </c>
      <c r="AF489" s="13">
        <f t="shared" si="693"/>
        <v>8.0618673531553438E-3</v>
      </c>
      <c r="AG489" s="13">
        <f t="shared" si="694"/>
        <v>3.4588682531427012E-3</v>
      </c>
      <c r="AH489" s="13">
        <f t="shared" si="695"/>
        <v>8.2572875301128636E-3</v>
      </c>
      <c r="AI489" s="13">
        <f t="shared" si="696"/>
        <v>1.1073993902431007E-2</v>
      </c>
      <c r="AJ489" s="13">
        <f t="shared" si="697"/>
        <v>7.425764241820159E-3</v>
      </c>
      <c r="AK489" s="13">
        <f t="shared" si="698"/>
        <v>3.3196077862501444E-3</v>
      </c>
      <c r="AL489" s="13">
        <f t="shared" si="699"/>
        <v>7.6849340749644737E-5</v>
      </c>
      <c r="AM489" s="13">
        <f t="shared" si="700"/>
        <v>2.6104973601229482E-3</v>
      </c>
      <c r="AN489" s="13">
        <f t="shared" si="701"/>
        <v>3.3600279122583481E-3</v>
      </c>
      <c r="AO489" s="13">
        <f t="shared" si="702"/>
        <v>2.1623824914773085E-3</v>
      </c>
      <c r="AP489" s="13">
        <f t="shared" si="703"/>
        <v>9.2774984048765209E-4</v>
      </c>
      <c r="AQ489" s="13">
        <f t="shared" si="704"/>
        <v>2.9853174793910973E-4</v>
      </c>
      <c r="AR489" s="13">
        <f t="shared" si="705"/>
        <v>2.1256268636422075E-3</v>
      </c>
      <c r="AS489" s="13">
        <f t="shared" si="706"/>
        <v>2.850715666733675E-3</v>
      </c>
      <c r="AT489" s="13">
        <f t="shared" si="707"/>
        <v>1.9115725228077277E-3</v>
      </c>
      <c r="AU489" s="13">
        <f t="shared" si="708"/>
        <v>8.545478719829317E-4</v>
      </c>
      <c r="AV489" s="13">
        <f t="shared" si="709"/>
        <v>2.8651230471155199E-4</v>
      </c>
      <c r="AW489" s="13">
        <f t="shared" si="710"/>
        <v>3.6848867482585109E-6</v>
      </c>
      <c r="AX489" s="13">
        <f t="shared" si="711"/>
        <v>5.8349733983242336E-4</v>
      </c>
      <c r="AY489" s="13">
        <f t="shared" si="712"/>
        <v>7.5103211308097221E-4</v>
      </c>
      <c r="AZ489" s="13">
        <f t="shared" si="713"/>
        <v>4.8333488121887714E-4</v>
      </c>
      <c r="BA489" s="13">
        <f t="shared" si="714"/>
        <v>2.0737027825571306E-4</v>
      </c>
      <c r="BB489" s="13">
        <f t="shared" si="715"/>
        <v>6.6727698498722106E-5</v>
      </c>
      <c r="BC489" s="13">
        <f t="shared" si="716"/>
        <v>1.7177334319610744E-5</v>
      </c>
      <c r="BD489" s="13">
        <f t="shared" si="717"/>
        <v>4.5599009228312952E-4</v>
      </c>
      <c r="BE489" s="13">
        <f t="shared" si="718"/>
        <v>6.115363529606082E-4</v>
      </c>
      <c r="BF489" s="13">
        <f t="shared" si="719"/>
        <v>4.1007109290453104E-4</v>
      </c>
      <c r="BG489" s="13">
        <f t="shared" si="720"/>
        <v>1.8331785774393505E-4</v>
      </c>
      <c r="BH489" s="13">
        <f t="shared" si="721"/>
        <v>6.146270283854656E-5</v>
      </c>
      <c r="BI489" s="13">
        <f t="shared" si="722"/>
        <v>1.6485742902347253E-5</v>
      </c>
      <c r="BJ489" s="14">
        <f t="shared" si="723"/>
        <v>0.3810333300489317</v>
      </c>
      <c r="BK489" s="14">
        <f t="shared" si="724"/>
        <v>0.26289022259286227</v>
      </c>
      <c r="BL489" s="14">
        <f t="shared" si="725"/>
        <v>0.33029764987387045</v>
      </c>
      <c r="BM489" s="14">
        <f t="shared" si="726"/>
        <v>0.4877715469588052</v>
      </c>
      <c r="BN489" s="14">
        <f t="shared" si="727"/>
        <v>0.5113635562273009</v>
      </c>
    </row>
    <row r="490" spans="1:66" x14ac:dyDescent="0.25">
      <c r="A490" t="s">
        <v>13</v>
      </c>
      <c r="B490" t="s">
        <v>251</v>
      </c>
      <c r="C490" t="s">
        <v>54</v>
      </c>
      <c r="D490" s="21">
        <v>44535</v>
      </c>
      <c r="E490" s="10">
        <f>VLOOKUP(A490,home!$A$2:$E$405,3,FALSE)</f>
        <v>1.5819000000000001</v>
      </c>
      <c r="F490" s="10">
        <f>VLOOKUP(B490,home!$B$2:$E$405,3,FALSE)</f>
        <v>0.37930000000000003</v>
      </c>
      <c r="G490" s="10">
        <f>VLOOKUP(C490,away!$B$2:$E$405,4,FALSE)</f>
        <v>0.92720000000000002</v>
      </c>
      <c r="H490" s="10">
        <f>VLOOKUP(A490,away!$A$2:$E$405,3,FALSE)</f>
        <v>1.2997000000000001</v>
      </c>
      <c r="I490" s="10">
        <f>VLOOKUP(C490,away!$B$2:$E$405,3,FALSE)</f>
        <v>0.82069999999999999</v>
      </c>
      <c r="J490" s="10">
        <f>VLOOKUP(B490,home!$B$2:$E$405,4,FALSE)</f>
        <v>1.4875</v>
      </c>
      <c r="K490" s="12">
        <f t="shared" si="672"/>
        <v>0.55633360202400006</v>
      </c>
      <c r="L490" s="12">
        <f t="shared" si="673"/>
        <v>1.5866623876250001</v>
      </c>
      <c r="M490" s="13">
        <f t="shared" si="674"/>
        <v>0.11730287783522762</v>
      </c>
      <c r="N490" s="13">
        <f t="shared" si="675"/>
        <v>6.525953255385343E-2</v>
      </c>
      <c r="O490" s="13">
        <f t="shared" si="676"/>
        <v>0.18612006422132599</v>
      </c>
      <c r="P490" s="13">
        <f t="shared" si="677"/>
        <v>0.1035448457371885</v>
      </c>
      <c r="Q490" s="13">
        <f t="shared" si="678"/>
        <v>1.815303540604388E-2</v>
      </c>
      <c r="R490" s="13">
        <f t="shared" si="679"/>
        <v>0.14765485274116372</v>
      </c>
      <c r="S490" s="13">
        <f t="shared" si="680"/>
        <v>2.2850110919270094E-2</v>
      </c>
      <c r="T490" s="13">
        <f t="shared" si="681"/>
        <v>2.8802738499994752E-2</v>
      </c>
      <c r="U490" s="13">
        <f t="shared" si="682"/>
        <v>8.2145356081814919E-2</v>
      </c>
      <c r="V490" s="13">
        <f t="shared" si="683"/>
        <v>2.2411226333034929E-3</v>
      </c>
      <c r="W490" s="13">
        <f t="shared" si="684"/>
        <v>3.3663811917045341E-3</v>
      </c>
      <c r="X490" s="13">
        <f t="shared" si="685"/>
        <v>5.3413104192858094E-3</v>
      </c>
      <c r="Y490" s="13">
        <f t="shared" si="686"/>
        <v>4.237428171455157E-3</v>
      </c>
      <c r="Z490" s="13">
        <f t="shared" si="687"/>
        <v>7.8092800398237558E-2</v>
      </c>
      <c r="AA490" s="13">
        <f t="shared" si="688"/>
        <v>4.3445648937692767E-2</v>
      </c>
      <c r="AB490" s="13">
        <f t="shared" si="689"/>
        <v>1.2085137182888395E-2</v>
      </c>
      <c r="AC490" s="13">
        <f t="shared" si="690"/>
        <v>1.2364183941287004E-4</v>
      </c>
      <c r="AD490" s="13">
        <f t="shared" si="691"/>
        <v>4.6820774354170715E-4</v>
      </c>
      <c r="AE490" s="13">
        <f t="shared" si="692"/>
        <v>7.4288761627239891E-4</v>
      </c>
      <c r="AF490" s="13">
        <f t="shared" si="693"/>
        <v>5.8935591948590469E-4</v>
      </c>
      <c r="AG490" s="13">
        <f t="shared" si="694"/>
        <v>3.1170295679081104E-4</v>
      </c>
      <c r="AH490" s="13">
        <f t="shared" si="695"/>
        <v>3.0976727284047528E-2</v>
      </c>
      <c r="AI490" s="13">
        <f t="shared" si="696"/>
        <v>1.7233394268849282E-2</v>
      </c>
      <c r="AJ490" s="13">
        <f t="shared" si="697"/>
        <v>4.7937581543443398E-3</v>
      </c>
      <c r="AK490" s="13">
        <f t="shared" si="698"/>
        <v>8.8897624707943654E-4</v>
      </c>
      <c r="AL490" s="13">
        <f t="shared" si="699"/>
        <v>4.3656133335965324E-6</v>
      </c>
      <c r="AM490" s="13">
        <f t="shared" si="700"/>
        <v>5.2095940092017451E-5</v>
      </c>
      <c r="AN490" s="13">
        <f t="shared" si="701"/>
        <v>8.2658668691969385E-5</v>
      </c>
      <c r="AO490" s="13">
        <f t="shared" si="702"/>
        <v>6.5575700312351995E-5</v>
      </c>
      <c r="AP490" s="13">
        <f t="shared" si="703"/>
        <v>3.4682165742592635E-5</v>
      </c>
      <c r="AQ490" s="13">
        <f t="shared" si="704"/>
        <v>1.3757221976286997E-5</v>
      </c>
      <c r="AR490" s="13">
        <f t="shared" si="705"/>
        <v>9.8299216146630723E-3</v>
      </c>
      <c r="AS490" s="13">
        <f t="shared" si="706"/>
        <v>5.4687156994990818E-3</v>
      </c>
      <c r="AT490" s="13">
        <f t="shared" si="707"/>
        <v>1.5212151517737613E-3</v>
      </c>
      <c r="AU490" s="13">
        <f t="shared" si="708"/>
        <v>2.8210103494659427E-4</v>
      </c>
      <c r="AV490" s="13">
        <f t="shared" si="709"/>
        <v>3.9235571226634265E-5</v>
      </c>
      <c r="AW490" s="13">
        <f t="shared" si="710"/>
        <v>1.070440629888114E-7</v>
      </c>
      <c r="AX490" s="13">
        <f t="shared" si="711"/>
        <v>4.8304536670364312E-6</v>
      </c>
      <c r="AY490" s="13">
        <f t="shared" si="712"/>
        <v>7.6642991486519624E-6</v>
      </c>
      <c r="AZ490" s="13">
        <f t="shared" si="713"/>
        <v>6.0803275933361887E-6</v>
      </c>
      <c r="BA490" s="13">
        <f t="shared" si="714"/>
        <v>3.2158090322616569E-6</v>
      </c>
      <c r="BB490" s="13">
        <f t="shared" si="715"/>
        <v>1.2756008093185799E-6</v>
      </c>
      <c r="BC490" s="13">
        <f t="shared" si="716"/>
        <v>4.0478956515396023E-7</v>
      </c>
      <c r="BD490" s="13">
        <f t="shared" si="717"/>
        <v>2.5994611498813187E-3</v>
      </c>
      <c r="BE490" s="13">
        <f t="shared" si="718"/>
        <v>1.4461675848349233E-3</v>
      </c>
      <c r="BF490" s="13">
        <f t="shared" si="719"/>
        <v>4.0227581080078074E-4</v>
      </c>
      <c r="BG490" s="13">
        <f t="shared" si="720"/>
        <v>7.4599850276641191E-5</v>
      </c>
      <c r="BH490" s="13">
        <f t="shared" si="721"/>
        <v>1.0375600853713719E-5</v>
      </c>
      <c r="BI490" s="13">
        <f t="shared" si="722"/>
        <v>1.1544590792219688E-6</v>
      </c>
      <c r="BJ490" s="14">
        <f t="shared" si="723"/>
        <v>0.12754482145505927</v>
      </c>
      <c r="BK490" s="14">
        <f t="shared" si="724"/>
        <v>0.2460746288768848</v>
      </c>
      <c r="BL490" s="14">
        <f t="shared" si="725"/>
        <v>0.54701913864704221</v>
      </c>
      <c r="BM490" s="14">
        <f t="shared" si="726"/>
        <v>0.36068862362733523</v>
      </c>
      <c r="BN490" s="14">
        <f t="shared" si="727"/>
        <v>0.63803520849480311</v>
      </c>
    </row>
    <row r="491" spans="1:66" x14ac:dyDescent="0.25">
      <c r="A491" t="s">
        <v>69</v>
      </c>
      <c r="B491" t="s">
        <v>77</v>
      </c>
      <c r="C491" t="s">
        <v>324</v>
      </c>
      <c r="D491" s="21">
        <v>44535</v>
      </c>
      <c r="E491" s="10">
        <f>VLOOKUP(A491,home!$A$2:$E$405,3,FALSE)</f>
        <v>1.3382000000000001</v>
      </c>
      <c r="F491" s="10">
        <f>VLOOKUP(B491,home!$B$2:$E$405,3,FALSE)</f>
        <v>1.2747999999999999</v>
      </c>
      <c r="G491" s="10">
        <f>VLOOKUP(C491,away!$B$2:$E$405,4,FALSE)</f>
        <v>0.74729999999999996</v>
      </c>
      <c r="H491" s="10">
        <f>VLOOKUP(A491,away!$A$2:$E$405,3,FALSE)</f>
        <v>1.3237000000000001</v>
      </c>
      <c r="I491" s="10">
        <f>VLOOKUP(C491,away!$B$2:$E$405,3,FALSE)</f>
        <v>1.1998</v>
      </c>
      <c r="J491" s="10">
        <f>VLOOKUP(B491,home!$B$2:$E$405,4,FALSE)</f>
        <v>0.71099999999999997</v>
      </c>
      <c r="K491" s="12">
        <f t="shared" si="672"/>
        <v>1.2748469891280001</v>
      </c>
      <c r="L491" s="12">
        <f t="shared" si="673"/>
        <v>1.12919260986</v>
      </c>
      <c r="M491" s="13">
        <f t="shared" si="674"/>
        <v>9.0352228325543946E-2</v>
      </c>
      <c r="N491" s="13">
        <f t="shared" si="675"/>
        <v>0.11518526624182529</v>
      </c>
      <c r="O491" s="13">
        <f t="shared" si="676"/>
        <v>0.10202506850958759</v>
      </c>
      <c r="P491" s="13">
        <f t="shared" si="677"/>
        <v>0.13006635140502565</v>
      </c>
      <c r="Q491" s="13">
        <f t="shared" si="678"/>
        <v>7.342179493014904E-2</v>
      </c>
      <c r="R491" s="13">
        <f t="shared" si="679"/>
        <v>5.7602976690743261E-2</v>
      </c>
      <c r="S491" s="13">
        <f t="shared" si="680"/>
        <v>4.6809182466595746E-2</v>
      </c>
      <c r="T491" s="13">
        <f t="shared" si="681"/>
        <v>8.2907348237780717E-2</v>
      </c>
      <c r="U491" s="13">
        <f t="shared" si="682"/>
        <v>7.3434981399004409E-2</v>
      </c>
      <c r="V491" s="13">
        <f t="shared" si="683"/>
        <v>7.4871172871793564E-3</v>
      </c>
      <c r="W491" s="13">
        <f t="shared" si="684"/>
        <v>3.1200518067691311E-2</v>
      </c>
      <c r="X491" s="13">
        <f t="shared" si="685"/>
        <v>3.5231394425840439E-2</v>
      </c>
      <c r="Y491" s="13">
        <f t="shared" si="686"/>
        <v>1.9891515110360913E-2</v>
      </c>
      <c r="Z491" s="13">
        <f t="shared" si="687"/>
        <v>2.1681618528375048E-2</v>
      </c>
      <c r="AA491" s="13">
        <f t="shared" si="688"/>
        <v>2.7640746100320787E-2</v>
      </c>
      <c r="AB491" s="13">
        <f t="shared" si="689"/>
        <v>1.7618860971622741E-2</v>
      </c>
      <c r="AC491" s="13">
        <f t="shared" si="690"/>
        <v>6.7362895064426351E-4</v>
      </c>
      <c r="AD491" s="13">
        <f t="shared" si="691"/>
        <v>9.9439716294575115E-3</v>
      </c>
      <c r="AE491" s="13">
        <f t="shared" si="692"/>
        <v>1.1228659276640924E-2</v>
      </c>
      <c r="AF491" s="13">
        <f t="shared" si="693"/>
        <v>6.3396595369094337E-3</v>
      </c>
      <c r="AG491" s="13">
        <f t="shared" si="694"/>
        <v>2.3862322327022011E-3</v>
      </c>
      <c r="AH491" s="13">
        <f t="shared" si="695"/>
        <v>6.1206808530111893E-3</v>
      </c>
      <c r="AI491" s="13">
        <f t="shared" si="696"/>
        <v>7.8029315568747138E-3</v>
      </c>
      <c r="AJ491" s="13">
        <f t="shared" si="697"/>
        <v>4.9737719008267952E-3</v>
      </c>
      <c r="AK491" s="13">
        <f t="shared" si="698"/>
        <v>2.1135993774594958E-3</v>
      </c>
      <c r="AL491" s="13">
        <f t="shared" si="699"/>
        <v>3.8788842925006198E-5</v>
      </c>
      <c r="AM491" s="13">
        <f t="shared" si="700"/>
        <v>2.5354084583576312E-3</v>
      </c>
      <c r="AN491" s="13">
        <f t="shared" si="701"/>
        <v>2.8629644941539729E-3</v>
      </c>
      <c r="AO491" s="13">
        <f t="shared" si="702"/>
        <v>1.6164191745451199E-3</v>
      </c>
      <c r="AP491" s="13">
        <f t="shared" si="703"/>
        <v>6.0841619544411713E-4</v>
      </c>
      <c r="AQ491" s="13">
        <f t="shared" si="704"/>
        <v>1.7175476790365864E-4</v>
      </c>
      <c r="AR491" s="13">
        <f t="shared" si="705"/>
        <v>1.3822855173063681E-3</v>
      </c>
      <c r="AS491" s="13">
        <f t="shared" si="706"/>
        <v>1.7622025298532633E-3</v>
      </c>
      <c r="AT491" s="13">
        <f t="shared" si="707"/>
        <v>1.123269294708589E-3</v>
      </c>
      <c r="AU491" s="13">
        <f t="shared" si="708"/>
        <v>4.7733215944639214E-4</v>
      </c>
      <c r="AV491" s="13">
        <f t="shared" si="709"/>
        <v>1.5213136657104989E-4</v>
      </c>
      <c r="AW491" s="13">
        <f t="shared" si="710"/>
        <v>1.5510664847690255E-6</v>
      </c>
      <c r="AX491" s="13">
        <f t="shared" si="711"/>
        <v>5.3870963989114881E-4</v>
      </c>
      <c r="AY491" s="13">
        <f t="shared" si="712"/>
        <v>6.0830694422542709E-4</v>
      </c>
      <c r="AZ491" s="13">
        <f t="shared" si="713"/>
        <v>3.4344785297293581E-4</v>
      </c>
      <c r="BA491" s="13">
        <f t="shared" si="714"/>
        <v>1.29272925816441E-4</v>
      </c>
      <c r="BB491" s="13">
        <f t="shared" si="715"/>
        <v>3.6493508121726306E-5</v>
      </c>
      <c r="BC491" s="13">
        <f t="shared" si="716"/>
        <v>8.2416399357838525E-6</v>
      </c>
      <c r="BD491" s="13">
        <f t="shared" si="717"/>
        <v>2.6014443180980918E-4</v>
      </c>
      <c r="BE491" s="13">
        <f t="shared" si="718"/>
        <v>3.3164434563114949E-4</v>
      </c>
      <c r="BF491" s="13">
        <f t="shared" si="719"/>
        <v>2.1139789774459846E-4</v>
      </c>
      <c r="BG491" s="13">
        <f t="shared" si="720"/>
        <v>8.9833324482563355E-5</v>
      </c>
      <c r="BH491" s="13">
        <f t="shared" si="721"/>
        <v>2.8630935809988645E-5</v>
      </c>
      <c r="BI491" s="13">
        <f t="shared" si="722"/>
        <v>7.3000124626562101E-6</v>
      </c>
      <c r="BJ491" s="14">
        <f t="shared" si="723"/>
        <v>0.39719579529072579</v>
      </c>
      <c r="BK491" s="14">
        <f t="shared" si="724"/>
        <v>0.27603560422213946</v>
      </c>
      <c r="BL491" s="14">
        <f t="shared" si="725"/>
        <v>0.30515978917527747</v>
      </c>
      <c r="BM491" s="14">
        <f t="shared" si="726"/>
        <v>0.43081236523590222</v>
      </c>
      <c r="BN491" s="14">
        <f t="shared" si="727"/>
        <v>0.5686536861028747</v>
      </c>
    </row>
    <row r="492" spans="1:66" x14ac:dyDescent="0.25">
      <c r="A492" t="s">
        <v>154</v>
      </c>
      <c r="B492" t="s">
        <v>155</v>
      </c>
      <c r="C492" t="s">
        <v>172</v>
      </c>
      <c r="D492" s="21">
        <v>44535</v>
      </c>
      <c r="E492" s="10">
        <f>VLOOKUP(A492,home!$A$2:$E$405,3,FALSE)</f>
        <v>1.3288</v>
      </c>
      <c r="F492" s="10">
        <f>VLOOKUP(B492,home!$B$2:$E$405,3,FALSE)</f>
        <v>1.756</v>
      </c>
      <c r="G492" s="10">
        <f>VLOOKUP(C492,away!$B$2:$E$405,4,FALSE)</f>
        <v>1.1706000000000001</v>
      </c>
      <c r="H492" s="10">
        <f>VLOOKUP(A492,away!$A$2:$E$405,3,FALSE)</f>
        <v>1.0271999999999999</v>
      </c>
      <c r="I492" s="10">
        <f>VLOOKUP(C492,away!$B$2:$E$405,3,FALSE)</f>
        <v>0.75719999999999998</v>
      </c>
      <c r="J492" s="10">
        <f>VLOOKUP(B492,home!$B$2:$E$405,4,FALSE)</f>
        <v>0.86539999999999995</v>
      </c>
      <c r="K492" s="12">
        <f t="shared" si="672"/>
        <v>2.7314461996800001</v>
      </c>
      <c r="L492" s="12">
        <f t="shared" si="673"/>
        <v>0.67310451993599985</v>
      </c>
      <c r="M492" s="13">
        <f t="shared" si="674"/>
        <v>3.3221742606816408E-2</v>
      </c>
      <c r="N492" s="13">
        <f t="shared" si="675"/>
        <v>9.0743402590135802E-2</v>
      </c>
      <c r="O492" s="13">
        <f t="shared" si="676"/>
        <v>2.2361705108798514E-2</v>
      </c>
      <c r="P492" s="13">
        <f t="shared" si="677"/>
        <v>6.1079794437792531E-2</v>
      </c>
      <c r="Q492" s="13">
        <f t="shared" si="678"/>
        <v>0.1239303610754294</v>
      </c>
      <c r="R492" s="13">
        <f t="shared" si="679"/>
        <v>7.5258823911041085E-3</v>
      </c>
      <c r="S492" s="13">
        <f t="shared" si="680"/>
        <v>2.8074545431863666E-2</v>
      </c>
      <c r="T492" s="13">
        <f t="shared" si="681"/>
        <v>8.3418086197172031E-2</v>
      </c>
      <c r="U492" s="13">
        <f t="shared" si="682"/>
        <v>2.0556542856419946E-2</v>
      </c>
      <c r="V492" s="13">
        <f t="shared" si="683"/>
        <v>5.7351579262326629E-3</v>
      </c>
      <c r="W492" s="13">
        <f t="shared" si="684"/>
        <v>0.11283637126148395</v>
      </c>
      <c r="X492" s="13">
        <f t="shared" si="685"/>
        <v>7.5950671509281406E-2</v>
      </c>
      <c r="Y492" s="13">
        <f t="shared" si="686"/>
        <v>2.5561370142535841E-2</v>
      </c>
      <c r="Z492" s="13">
        <f t="shared" si="687"/>
        <v>1.6885684846529754E-3</v>
      </c>
      <c r="AA492" s="13">
        <f t="shared" si="688"/>
        <v>4.6122339703047856E-3</v>
      </c>
      <c r="AB492" s="13">
        <f t="shared" si="689"/>
        <v>6.2990344751120038E-3</v>
      </c>
      <c r="AC492" s="13">
        <f t="shared" si="690"/>
        <v>6.5902297658727567E-4</v>
      </c>
      <c r="AD492" s="13">
        <f t="shared" si="691"/>
        <v>7.7051619366965488E-2</v>
      </c>
      <c r="AE492" s="13">
        <f t="shared" si="692"/>
        <v>5.1863793264292704E-2</v>
      </c>
      <c r="AF492" s="13">
        <f t="shared" si="693"/>
        <v>1.7454876833610838E-2</v>
      </c>
      <c r="AG492" s="13">
        <f t="shared" si="694"/>
        <v>3.91631883054321E-3</v>
      </c>
      <c r="AH492" s="13">
        <f t="shared" si="695"/>
        <v>2.8414576981034982E-4</v>
      </c>
      <c r="AI492" s="13">
        <f t="shared" si="696"/>
        <v>7.7612888310362794E-4</v>
      </c>
      <c r="AJ492" s="13">
        <f t="shared" si="697"/>
        <v>1.0599771441076441E-3</v>
      </c>
      <c r="AK492" s="13">
        <f t="shared" si="698"/>
        <v>9.6509018067349487E-4</v>
      </c>
      <c r="AL492" s="13">
        <f t="shared" si="699"/>
        <v>4.8465835662062936E-5</v>
      </c>
      <c r="AM492" s="13">
        <f t="shared" si="700"/>
        <v>4.2092470579817541E-2</v>
      </c>
      <c r="AN492" s="13">
        <f t="shared" si="701"/>
        <v>2.8332632202548284E-2</v>
      </c>
      <c r="AO492" s="13">
        <f t="shared" si="702"/>
        <v>9.5354113986097552E-3</v>
      </c>
      <c r="AP492" s="13">
        <f t="shared" si="703"/>
        <v>2.139442837284494E-3</v>
      </c>
      <c r="AQ492" s="13">
        <f t="shared" si="704"/>
        <v>3.6001716098022299E-4</v>
      </c>
      <c r="AR492" s="13">
        <f t="shared" si="705"/>
        <v>3.825196039600814E-5</v>
      </c>
      <c r="AS492" s="13">
        <f t="shared" si="706"/>
        <v>1.0448317185398628E-4</v>
      </c>
      <c r="AT492" s="13">
        <f t="shared" si="707"/>
        <v>1.4269508134554163E-4</v>
      </c>
      <c r="AU492" s="13">
        <f t="shared" si="708"/>
        <v>1.2992131255143606E-4</v>
      </c>
      <c r="AV492" s="13">
        <f t="shared" si="709"/>
        <v>8.8718268856514403E-5</v>
      </c>
      <c r="AW492" s="13">
        <f t="shared" si="710"/>
        <v>2.4751889769984975E-6</v>
      </c>
      <c r="AX492" s="13">
        <f t="shared" si="711"/>
        <v>1.9162219800064145E-2</v>
      </c>
      <c r="AY492" s="13">
        <f t="shared" si="712"/>
        <v>1.2898176759430287E-2</v>
      </c>
      <c r="AZ492" s="13">
        <f t="shared" si="713"/>
        <v>4.3409105378529964E-3</v>
      </c>
      <c r="BA492" s="13">
        <f t="shared" si="714"/>
        <v>9.739621678888881E-4</v>
      </c>
      <c r="BB492" s="13">
        <f t="shared" si="715"/>
        <v>1.6389458436316887E-4</v>
      </c>
      <c r="BC492" s="13">
        <f t="shared" si="716"/>
        <v>2.2063637105576207E-5</v>
      </c>
      <c r="BD492" s="13">
        <f t="shared" si="717"/>
        <v>4.291261239827655E-6</v>
      </c>
      <c r="BE492" s="13">
        <f t="shared" si="718"/>
        <v>1.1721349205361332E-5</v>
      </c>
      <c r="BF492" s="13">
        <f t="shared" si="719"/>
        <v>1.6008117371053204E-5</v>
      </c>
      <c r="BG492" s="13">
        <f t="shared" si="720"/>
        <v>1.4575103785731559E-5</v>
      </c>
      <c r="BH492" s="13">
        <f t="shared" si="721"/>
        <v>9.9527779613695128E-6</v>
      </c>
      <c r="BI492" s="13">
        <f t="shared" si="722"/>
        <v>5.4370955077683206E-6</v>
      </c>
      <c r="BJ492" s="14">
        <f t="shared" si="723"/>
        <v>0.78274807273739611</v>
      </c>
      <c r="BK492" s="14">
        <f t="shared" si="724"/>
        <v>0.14171690597438488</v>
      </c>
      <c r="BL492" s="14">
        <f t="shared" si="725"/>
        <v>6.500679627950906E-2</v>
      </c>
      <c r="BM492" s="14">
        <f t="shared" si="726"/>
        <v>0.63940175369541308</v>
      </c>
      <c r="BN492" s="14">
        <f t="shared" si="727"/>
        <v>0.33886288821007676</v>
      </c>
    </row>
    <row r="493" spans="1:66" x14ac:dyDescent="0.25">
      <c r="A493" t="s">
        <v>175</v>
      </c>
      <c r="B493" t="s">
        <v>282</v>
      </c>
      <c r="C493" t="s">
        <v>283</v>
      </c>
      <c r="D493" s="21">
        <v>44535</v>
      </c>
      <c r="E493" s="10">
        <f>VLOOKUP(A493,home!$A$2:$E$405,3,FALSE)</f>
        <v>1.179</v>
      </c>
      <c r="F493" s="10">
        <f>VLOOKUP(B493,home!$B$2:$E$405,3,FALSE)</f>
        <v>0.99790000000000001</v>
      </c>
      <c r="G493" s="10">
        <f>VLOOKUP(C493,away!$B$2:$E$405,4,FALSE)</f>
        <v>1.1132</v>
      </c>
      <c r="H493" s="10">
        <f>VLOOKUP(A493,away!$A$2:$E$405,3,FALSE)</f>
        <v>1.048</v>
      </c>
      <c r="I493" s="10">
        <f>VLOOKUP(C493,away!$B$2:$E$405,3,FALSE)</f>
        <v>0.29820000000000002</v>
      </c>
      <c r="J493" s="10">
        <f>VLOOKUP(B493,home!$B$2:$E$405,4,FALSE)</f>
        <v>0.67359999999999998</v>
      </c>
      <c r="K493" s="12">
        <f t="shared" si="672"/>
        <v>1.3097066281199998</v>
      </c>
      <c r="L493" s="12">
        <f t="shared" si="673"/>
        <v>0.21050916096000002</v>
      </c>
      <c r="M493" s="13">
        <f t="shared" si="674"/>
        <v>0.21866469640712957</v>
      </c>
      <c r="N493" s="13">
        <f t="shared" si="675"/>
        <v>0.28638660222026507</v>
      </c>
      <c r="O493" s="13">
        <f t="shared" si="676"/>
        <v>4.6030921772237977E-2</v>
      </c>
      <c r="P493" s="13">
        <f t="shared" si="677"/>
        <v>6.028700334357328E-2</v>
      </c>
      <c r="Q493" s="13">
        <f t="shared" si="678"/>
        <v>0.18754121556632355</v>
      </c>
      <c r="R493" s="13">
        <f t="shared" si="679"/>
        <v>4.8449653602446073E-3</v>
      </c>
      <c r="S493" s="13">
        <f t="shared" si="680"/>
        <v>4.1553607325127331E-3</v>
      </c>
      <c r="T493" s="13">
        <f t="shared" si="681"/>
        <v>3.9479143934285262E-2</v>
      </c>
      <c r="U493" s="13">
        <f t="shared" si="682"/>
        <v>6.3454832453241645E-3</v>
      </c>
      <c r="V493" s="13">
        <f t="shared" si="683"/>
        <v>1.2729497134752554E-4</v>
      </c>
      <c r="W493" s="13">
        <f t="shared" si="684"/>
        <v>8.1874657690965219E-2</v>
      </c>
      <c r="X493" s="13">
        <f t="shared" si="685"/>
        <v>1.7235365494412302E-2</v>
      </c>
      <c r="Y493" s="13">
        <f t="shared" si="686"/>
        <v>1.8141011645338349E-3</v>
      </c>
      <c r="Z493" s="13">
        <f t="shared" si="687"/>
        <v>3.399698642884523E-4</v>
      </c>
      <c r="AA493" s="13">
        <f t="shared" si="688"/>
        <v>4.4526078461964275E-4</v>
      </c>
      <c r="AB493" s="13">
        <f t="shared" si="689"/>
        <v>2.9158050042912896E-4</v>
      </c>
      <c r="AC493" s="13">
        <f t="shared" si="690"/>
        <v>2.1934931911001543E-6</v>
      </c>
      <c r="AD493" s="13">
        <f t="shared" si="691"/>
        <v>2.680794546322832E-2</v>
      </c>
      <c r="AE493" s="13">
        <f t="shared" si="692"/>
        <v>5.6433181065256325E-3</v>
      </c>
      <c r="AF493" s="13">
        <f t="shared" si="693"/>
        <v>5.9398507981754352E-4</v>
      </c>
      <c r="AG493" s="13">
        <f t="shared" si="694"/>
        <v>4.1679766925049927E-5</v>
      </c>
      <c r="AH493" s="13">
        <f t="shared" si="695"/>
        <v>1.7891692720761783E-5</v>
      </c>
      <c r="AI493" s="13">
        <f t="shared" si="696"/>
        <v>2.343286854466806E-5</v>
      </c>
      <c r="AJ493" s="13">
        <f t="shared" si="697"/>
        <v>1.5345091624408208E-5</v>
      </c>
      <c r="AK493" s="13">
        <f t="shared" si="698"/>
        <v>6.6991894031987096E-6</v>
      </c>
      <c r="AL493" s="13">
        <f t="shared" si="699"/>
        <v>2.4190302965000894E-8</v>
      </c>
      <c r="AM493" s="13">
        <f t="shared" si="700"/>
        <v>7.0221087718939177E-3</v>
      </c>
      <c r="AN493" s="13">
        <f t="shared" si="701"/>
        <v>1.4782182257412446E-3</v>
      </c>
      <c r="AO493" s="13">
        <f t="shared" si="702"/>
        <v>1.5558923920828469E-4</v>
      </c>
      <c r="AP493" s="13">
        <f t="shared" si="703"/>
        <v>1.0917653400046919E-5</v>
      </c>
      <c r="AQ493" s="13">
        <f t="shared" si="704"/>
        <v>5.7456651422399188E-7</v>
      </c>
      <c r="AR493" s="13">
        <f t="shared" si="705"/>
        <v>7.5327304456034077E-7</v>
      </c>
      <c r="AS493" s="13">
        <f t="shared" si="706"/>
        <v>9.8656669924481011E-7</v>
      </c>
      <c r="AT493" s="13">
        <f t="shared" si="707"/>
        <v>6.4605647254169929E-7</v>
      </c>
      <c r="AU493" s="13">
        <f t="shared" si="708"/>
        <v>2.8204814807589677E-7</v>
      </c>
      <c r="AV493" s="13">
        <f t="shared" si="709"/>
        <v>9.2350082245993306E-8</v>
      </c>
      <c r="AW493" s="13">
        <f t="shared" si="710"/>
        <v>1.8526092685073E-10</v>
      </c>
      <c r="AX493" s="13">
        <f t="shared" si="711"/>
        <v>1.5328170669881751E-3</v>
      </c>
      <c r="AY493" s="13">
        <f t="shared" si="712"/>
        <v>3.2267203467684888E-4</v>
      </c>
      <c r="AZ493" s="13">
        <f t="shared" si="713"/>
        <v>3.396270964253975E-5</v>
      </c>
      <c r="BA493" s="13">
        <f t="shared" si="714"/>
        <v>2.3831538369263823E-6</v>
      </c>
      <c r="BB493" s="13">
        <f t="shared" si="715"/>
        <v>1.2541892866249432E-7</v>
      </c>
      <c r="BC493" s="13">
        <f t="shared" si="716"/>
        <v>5.2803666882487556E-9</v>
      </c>
      <c r="BD493" s="13">
        <f t="shared" si="717"/>
        <v>2.6428479430697014E-8</v>
      </c>
      <c r="BE493" s="13">
        <f t="shared" si="718"/>
        <v>3.4613554681516957E-8</v>
      </c>
      <c r="BF493" s="13">
        <f t="shared" si="719"/>
        <v>2.2666800994588409E-8</v>
      </c>
      <c r="BG493" s="13">
        <f t="shared" si="720"/>
        <v>9.8956198336298146E-9</v>
      </c>
      <c r="BH493" s="13">
        <f t="shared" si="721"/>
        <v>3.2400897213651753E-9</v>
      </c>
      <c r="BI493" s="13">
        <f t="shared" si="722"/>
        <v>8.4871339675509009E-10</v>
      </c>
      <c r="BJ493" s="14">
        <f t="shared" si="723"/>
        <v>0.65797738860847943</v>
      </c>
      <c r="BK493" s="14">
        <f t="shared" si="724"/>
        <v>0.28355924517273395</v>
      </c>
      <c r="BL493" s="14">
        <f t="shared" si="725"/>
        <v>5.8024438492853284E-2</v>
      </c>
      <c r="BM493" s="14">
        <f t="shared" si="726"/>
        <v>0.1958229656191651</v>
      </c>
      <c r="BN493" s="14">
        <f t="shared" si="727"/>
        <v>0.80375540466977402</v>
      </c>
    </row>
    <row r="494" spans="1:66" x14ac:dyDescent="0.25">
      <c r="A494" t="s">
        <v>175</v>
      </c>
      <c r="B494" t="s">
        <v>176</v>
      </c>
      <c r="C494" t="s">
        <v>284</v>
      </c>
      <c r="D494" s="21">
        <v>44535</v>
      </c>
      <c r="E494" s="10">
        <f>VLOOKUP(A494,home!$A$2:$E$405,3,FALSE)</f>
        <v>1.179</v>
      </c>
      <c r="F494" s="10">
        <f>VLOOKUP(B494,home!$B$2:$E$405,3,FALSE)</f>
        <v>0.84819999999999995</v>
      </c>
      <c r="G494" s="10">
        <f>VLOOKUP(C494,away!$B$2:$E$405,4,FALSE)</f>
        <v>0.99790000000000001</v>
      </c>
      <c r="H494" s="10">
        <f>VLOOKUP(A494,away!$A$2:$E$405,3,FALSE)</f>
        <v>1.048</v>
      </c>
      <c r="I494" s="10">
        <f>VLOOKUP(C494,away!$B$2:$E$405,3,FALSE)</f>
        <v>1.4032</v>
      </c>
      <c r="J494" s="10">
        <f>VLOOKUP(B494,home!$B$2:$E$405,4,FALSE)</f>
        <v>0.78580000000000005</v>
      </c>
      <c r="K494" s="12">
        <f t="shared" si="672"/>
        <v>0.99792774162000009</v>
      </c>
      <c r="L494" s="12">
        <f t="shared" si="673"/>
        <v>1.1555610188800003</v>
      </c>
      <c r="M494" s="13">
        <f t="shared" si="674"/>
        <v>0.11607848051185733</v>
      </c>
      <c r="N494" s="13">
        <f t="shared" si="675"/>
        <v>0.11583793590787896</v>
      </c>
      <c r="O494" s="13">
        <f t="shared" si="676"/>
        <v>0.13413576721032414</v>
      </c>
      <c r="P494" s="13">
        <f t="shared" si="677"/>
        <v>0.1338578032426648</v>
      </c>
      <c r="Q494" s="13">
        <f t="shared" si="678"/>
        <v>5.7798944887235984E-2</v>
      </c>
      <c r="R494" s="13">
        <f t="shared" si="679"/>
        <v>7.750103191290636E-2</v>
      </c>
      <c r="S494" s="13">
        <f t="shared" si="680"/>
        <v>3.8590080198201912E-2</v>
      </c>
      <c r="T494" s="13">
        <f t="shared" si="681"/>
        <v>6.6790207644083402E-2</v>
      </c>
      <c r="U494" s="13">
        <f t="shared" si="682"/>
        <v>7.7340429750066192E-2</v>
      </c>
      <c r="V494" s="13">
        <f t="shared" si="683"/>
        <v>4.9445315306520903E-3</v>
      </c>
      <c r="W494" s="13">
        <f t="shared" si="684"/>
        <v>1.922639017977942E-2</v>
      </c>
      <c r="X494" s="13">
        <f t="shared" si="685"/>
        <v>2.2217267025530341E-2</v>
      </c>
      <c r="Y494" s="13">
        <f t="shared" si="686"/>
        <v>1.2836703860375441E-2</v>
      </c>
      <c r="Z494" s="13">
        <f t="shared" si="687"/>
        <v>2.9852390467176484E-2</v>
      </c>
      <c r="AA494" s="13">
        <f t="shared" si="688"/>
        <v>2.9790528600867842E-2</v>
      </c>
      <c r="AB494" s="13">
        <f t="shared" si="689"/>
        <v>1.4864397464165034E-2</v>
      </c>
      <c r="AC494" s="13">
        <f t="shared" si="690"/>
        <v>3.5636672589884732E-4</v>
      </c>
      <c r="AD494" s="13">
        <f t="shared" si="691"/>
        <v>4.7966370329030556E-3</v>
      </c>
      <c r="AE494" s="13">
        <f t="shared" si="692"/>
        <v>5.5428067769389966E-3</v>
      </c>
      <c r="AF494" s="13">
        <f t="shared" si="693"/>
        <v>3.2025257233072998E-3</v>
      </c>
      <c r="AG494" s="13">
        <f t="shared" si="694"/>
        <v>1.2335712959381305E-3</v>
      </c>
      <c r="AH494" s="13">
        <f t="shared" si="695"/>
        <v>8.6240646860635227E-3</v>
      </c>
      <c r="AI494" s="13">
        <f t="shared" si="696"/>
        <v>8.6061933957481632E-3</v>
      </c>
      <c r="AJ494" s="13">
        <f t="shared" si="697"/>
        <v>4.2941795696819626E-3</v>
      </c>
      <c r="AK494" s="13">
        <f t="shared" si="698"/>
        <v>1.4284269733611551E-3</v>
      </c>
      <c r="AL494" s="13">
        <f t="shared" si="699"/>
        <v>1.6438005345091588E-5</v>
      </c>
      <c r="AM494" s="13">
        <f t="shared" si="700"/>
        <v>9.5733943232316119E-4</v>
      </c>
      <c r="AN494" s="13">
        <f t="shared" si="701"/>
        <v>1.1062641298293532E-3</v>
      </c>
      <c r="AO494" s="13">
        <f t="shared" si="702"/>
        <v>6.3917785250800234E-4</v>
      </c>
      <c r="AP494" s="13">
        <f t="shared" si="703"/>
        <v>2.4620300349655912E-4</v>
      </c>
      <c r="AQ494" s="13">
        <f t="shared" si="704"/>
        <v>7.1125648392950084E-5</v>
      </c>
      <c r="AR494" s="13">
        <f t="shared" si="705"/>
        <v>1.9931265951029162E-3</v>
      </c>
      <c r="AS494" s="13">
        <f t="shared" si="706"/>
        <v>1.9889963218138128E-3</v>
      </c>
      <c r="AT494" s="13">
        <f t="shared" si="707"/>
        <v>9.9243730375907268E-4</v>
      </c>
      <c r="AU494" s="13">
        <f t="shared" si="708"/>
        <v>3.3012690574657781E-4</v>
      </c>
      <c r="AV494" s="13">
        <f t="shared" si="709"/>
        <v>8.2360699374920258E-5</v>
      </c>
      <c r="AW494" s="13">
        <f t="shared" si="710"/>
        <v>5.2654876144582342E-7</v>
      </c>
      <c r="AX494" s="13">
        <f t="shared" si="711"/>
        <v>1.5922592961033745E-4</v>
      </c>
      <c r="AY494" s="13">
        <f t="shared" si="712"/>
        <v>1.8399527745263677E-4</v>
      </c>
      <c r="AZ494" s="13">
        <f t="shared" si="713"/>
        <v>1.0630888514113867E-4</v>
      </c>
      <c r="BA494" s="13">
        <f t="shared" si="714"/>
        <v>4.094880120989702E-5</v>
      </c>
      <c r="BB494" s="13">
        <f t="shared" si="715"/>
        <v>1.1829709612005805E-5</v>
      </c>
      <c r="BC494" s="13">
        <f t="shared" si="716"/>
        <v>2.7339902584607885E-6</v>
      </c>
      <c r="BD494" s="13">
        <f t="shared" si="717"/>
        <v>3.8386323316565813E-4</v>
      </c>
      <c r="BE494" s="13">
        <f t="shared" si="718"/>
        <v>3.8306776936395667E-4</v>
      </c>
      <c r="BF494" s="13">
        <f t="shared" si="719"/>
        <v>1.9113697698439216E-4</v>
      </c>
      <c r="BG494" s="13">
        <f t="shared" si="720"/>
        <v>6.3580297260702813E-5</v>
      </c>
      <c r="BH494" s="13">
        <f t="shared" si="721"/>
        <v>1.5862135614225356E-5</v>
      </c>
      <c r="BI494" s="13">
        <f t="shared" si="722"/>
        <v>3.1658530341548174E-6</v>
      </c>
      <c r="BJ494" s="14">
        <f t="shared" si="723"/>
        <v>0.31300814299380553</v>
      </c>
      <c r="BK494" s="14">
        <f t="shared" si="724"/>
        <v>0.29402769549207275</v>
      </c>
      <c r="BL494" s="14">
        <f t="shared" si="725"/>
        <v>0.36301274365440478</v>
      </c>
      <c r="BM494" s="14">
        <f t="shared" si="726"/>
        <v>0.36450754020590076</v>
      </c>
      <c r="BN494" s="14">
        <f t="shared" si="727"/>
        <v>0.63520996367286764</v>
      </c>
    </row>
    <row r="495" spans="1:66" x14ac:dyDescent="0.25">
      <c r="A495" t="s">
        <v>175</v>
      </c>
      <c r="B495" t="s">
        <v>276</v>
      </c>
      <c r="C495" t="s">
        <v>279</v>
      </c>
      <c r="D495" s="21">
        <v>44535</v>
      </c>
      <c r="E495" s="10">
        <f>VLOOKUP(A495,home!$A$2:$E$405,3,FALSE)</f>
        <v>1.179</v>
      </c>
      <c r="F495" s="10">
        <f>VLOOKUP(B495,home!$B$2:$E$405,3,FALSE)</f>
        <v>2.0954999999999999</v>
      </c>
      <c r="G495" s="10">
        <f>VLOOKUP(C495,away!$B$2:$E$405,4,FALSE)</f>
        <v>0.89810000000000001</v>
      </c>
      <c r="H495" s="10">
        <f>VLOOKUP(A495,away!$A$2:$E$405,3,FALSE)</f>
        <v>1.048</v>
      </c>
      <c r="I495" s="10">
        <f>VLOOKUP(C495,away!$B$2:$E$405,3,FALSE)</f>
        <v>1.0665</v>
      </c>
      <c r="J495" s="10">
        <f>VLOOKUP(B495,home!$B$2:$E$405,4,FALSE)</f>
        <v>0.22450000000000001</v>
      </c>
      <c r="K495" s="12">
        <f t="shared" si="672"/>
        <v>2.2188409204499999</v>
      </c>
      <c r="L495" s="12">
        <f t="shared" si="673"/>
        <v>0.25092185400000006</v>
      </c>
      <c r="M495" s="13">
        <f t="shared" si="674"/>
        <v>8.4604927071498387E-2</v>
      </c>
      <c r="N495" s="13">
        <f t="shared" si="675"/>
        <v>0.18772487425792855</v>
      </c>
      <c r="O495" s="13">
        <f t="shared" si="676"/>
        <v>2.1229225158315171E-2</v>
      </c>
      <c r="P495" s="13">
        <f t="shared" si="677"/>
        <v>4.7104273490716324E-2</v>
      </c>
      <c r="Q495" s="13">
        <f t="shared" si="678"/>
        <v>0.20826581639491143</v>
      </c>
      <c r="R495" s="13">
        <f t="shared" si="679"/>
        <v>2.6634382678539436E-3</v>
      </c>
      <c r="S495" s="13">
        <f t="shared" si="680"/>
        <v>6.5563929250039878E-3</v>
      </c>
      <c r="T495" s="13">
        <f t="shared" si="681"/>
        <v>5.2258444774634788E-2</v>
      </c>
      <c r="U495" s="13">
        <f t="shared" si="682"/>
        <v>5.9097458178067972E-3</v>
      </c>
      <c r="V495" s="13">
        <f t="shared" si="683"/>
        <v>4.0558988720597024E-4</v>
      </c>
      <c r="W495" s="13">
        <f t="shared" si="684"/>
        <v>0.15403623858265195</v>
      </c>
      <c r="X495" s="13">
        <f t="shared" si="685"/>
        <v>3.8651058568345373E-2</v>
      </c>
      <c r="Y495" s="13">
        <f t="shared" si="686"/>
        <v>4.8491976375159042E-3</v>
      </c>
      <c r="Z495" s="13">
        <f t="shared" si="687"/>
        <v>2.2277162272815338E-4</v>
      </c>
      <c r="AA495" s="13">
        <f t="shared" si="688"/>
        <v>4.9429479242427588E-4</v>
      </c>
      <c r="AB495" s="13">
        <f t="shared" si="689"/>
        <v>5.4838075609816119E-4</v>
      </c>
      <c r="AC495" s="13">
        <f t="shared" si="690"/>
        <v>1.4113404527162941E-5</v>
      </c>
      <c r="AD495" s="13">
        <f t="shared" si="691"/>
        <v>8.544547734984681E-2</v>
      </c>
      <c r="AE495" s="13">
        <f t="shared" si="692"/>
        <v>2.1440137592538572E-2</v>
      </c>
      <c r="AF495" s="13">
        <f t="shared" si="693"/>
        <v>2.6898995373674382E-3</v>
      </c>
      <c r="AG495" s="13">
        <f t="shared" si="694"/>
        <v>2.2498485966332662E-4</v>
      </c>
      <c r="AH495" s="13">
        <f t="shared" si="695"/>
        <v>1.3974567148384204E-5</v>
      </c>
      <c r="AI495" s="13">
        <f t="shared" si="696"/>
        <v>3.1007341434411129E-5</v>
      </c>
      <c r="AJ495" s="13">
        <f t="shared" si="697"/>
        <v>3.440017900451812E-5</v>
      </c>
      <c r="AK495" s="13">
        <f t="shared" si="698"/>
        <v>2.5442841615343244E-5</v>
      </c>
      <c r="AL495" s="13">
        <f t="shared" si="699"/>
        <v>3.1430872396865665E-7</v>
      </c>
      <c r="AM495" s="13">
        <f t="shared" si="700"/>
        <v>3.7917984322244754E-2</v>
      </c>
      <c r="AN495" s="13">
        <f t="shared" si="701"/>
        <v>9.5144509260805896E-3</v>
      </c>
      <c r="AO495" s="13">
        <f t="shared" si="702"/>
        <v>1.1936918330820794E-3</v>
      </c>
      <c r="AP495" s="13">
        <f t="shared" si="703"/>
        <v>9.9841122620537972E-5</v>
      </c>
      <c r="AQ495" s="13">
        <f t="shared" si="704"/>
        <v>6.2630798983466846E-6</v>
      </c>
      <c r="AR495" s="13">
        <f t="shared" si="705"/>
        <v>7.0130485954401221E-7</v>
      </c>
      <c r="AS495" s="13">
        <f t="shared" si="706"/>
        <v>1.5560839200666938E-6</v>
      </c>
      <c r="AT495" s="13">
        <f t="shared" si="707"/>
        <v>1.726351338749114E-6</v>
      </c>
      <c r="AU495" s="13">
        <f t="shared" si="708"/>
        <v>1.2768329978300577E-6</v>
      </c>
      <c r="AV495" s="13">
        <f t="shared" si="709"/>
        <v>7.0827232604154447E-7</v>
      </c>
      <c r="AW495" s="13">
        <f t="shared" si="710"/>
        <v>4.8609212931751695E-9</v>
      </c>
      <c r="AX495" s="13">
        <f t="shared" si="711"/>
        <v>1.4022329205863028E-2</v>
      </c>
      <c r="AY495" s="13">
        <f t="shared" si="712"/>
        <v>3.5185088417334994E-3</v>
      </c>
      <c r="AZ495" s="13">
        <f t="shared" si="713"/>
        <v>4.4143538094158124E-4</v>
      </c>
      <c r="BA495" s="13">
        <f t="shared" si="714"/>
        <v>3.6921928069019273E-5</v>
      </c>
      <c r="BB495" s="13">
        <f t="shared" si="715"/>
        <v>2.3161296610832401E-6</v>
      </c>
      <c r="BC495" s="13">
        <f t="shared" si="716"/>
        <v>1.1623350973267978E-7</v>
      </c>
      <c r="BD495" s="13">
        <f t="shared" si="717"/>
        <v>2.9328785929332152E-8</v>
      </c>
      <c r="BE495" s="13">
        <f t="shared" si="718"/>
        <v>6.5075910367120343E-8</v>
      </c>
      <c r="BF495" s="13">
        <f t="shared" si="719"/>
        <v>7.2196546429051532E-8</v>
      </c>
      <c r="BG495" s="13">
        <f t="shared" si="720"/>
        <v>5.3397550510649272E-8</v>
      </c>
      <c r="BH495" s="13">
        <f t="shared" si="721"/>
        <v>2.9620167531206099E-8</v>
      </c>
      <c r="BI495" s="13">
        <f t="shared" si="722"/>
        <v>1.3144487957764911E-8</v>
      </c>
      <c r="BJ495" s="14">
        <f t="shared" si="723"/>
        <v>0.8223399885591085</v>
      </c>
      <c r="BK495" s="14">
        <f t="shared" si="724"/>
        <v>0.14220411992940929</v>
      </c>
      <c r="BL495" s="14">
        <f t="shared" si="725"/>
        <v>3.0956141330591953E-2</v>
      </c>
      <c r="BM495" s="14">
        <f t="shared" si="726"/>
        <v>0.44061196281980186</v>
      </c>
      <c r="BN495" s="14">
        <f t="shared" si="727"/>
        <v>0.55159255464122381</v>
      </c>
    </row>
    <row r="496" spans="1:66" x14ac:dyDescent="0.25">
      <c r="A496" t="s">
        <v>24</v>
      </c>
      <c r="B496" t="s">
        <v>326</v>
      </c>
      <c r="C496" t="s">
        <v>287</v>
      </c>
      <c r="D496" s="21">
        <v>44535</v>
      </c>
      <c r="E496" s="10">
        <f>VLOOKUP(A496,home!$A$2:$E$405,3,FALSE)</f>
        <v>1.6361000000000001</v>
      </c>
      <c r="F496" s="10">
        <f>VLOOKUP(B496,home!$B$2:$E$405,3,FALSE)</f>
        <v>0.79100000000000004</v>
      </c>
      <c r="G496" s="10">
        <f>VLOOKUP(C496,away!$B$2:$E$405,4,FALSE)</f>
        <v>1.2223999999999999</v>
      </c>
      <c r="H496" s="10">
        <f>VLOOKUP(A496,away!$A$2:$E$405,3,FALSE)</f>
        <v>1.4240999999999999</v>
      </c>
      <c r="I496" s="10">
        <f>VLOOKUP(C496,away!$B$2:$E$405,3,FALSE)</f>
        <v>0.90869999999999995</v>
      </c>
      <c r="J496" s="10">
        <f>VLOOKUP(B496,home!$B$2:$E$405,4,FALSE)</f>
        <v>1.2805</v>
      </c>
      <c r="K496" s="12">
        <f t="shared" si="672"/>
        <v>1.5819751942400002</v>
      </c>
      <c r="L496" s="12">
        <f t="shared" si="673"/>
        <v>1.6570690174349998</v>
      </c>
      <c r="M496" s="13">
        <f t="shared" si="674"/>
        <v>3.9201345387107282E-2</v>
      </c>
      <c r="N496" s="13">
        <f t="shared" si="675"/>
        <v>6.2015555983238387E-2</v>
      </c>
      <c r="O496" s="13">
        <f t="shared" si="676"/>
        <v>6.4959334882743927E-2</v>
      </c>
      <c r="P496" s="13">
        <f t="shared" si="677"/>
        <v>0.10276405641883005</v>
      </c>
      <c r="Q496" s="13">
        <f t="shared" si="678"/>
        <v>4.905353561124258E-2</v>
      </c>
      <c r="R496" s="13">
        <f t="shared" si="679"/>
        <v>5.382105061368981E-2</v>
      </c>
      <c r="S496" s="13">
        <f t="shared" si="680"/>
        <v>6.734750547060088E-2</v>
      </c>
      <c r="T496" s="13">
        <f t="shared" si="681"/>
        <v>8.1285094057034504E-2</v>
      </c>
      <c r="U496" s="13">
        <f t="shared" si="682"/>
        <v>8.5143566998792816E-2</v>
      </c>
      <c r="V496" s="13">
        <f t="shared" si="683"/>
        <v>1.9616398319171731E-2</v>
      </c>
      <c r="W496" s="13">
        <f t="shared" si="684"/>
        <v>2.5867158842251423E-2</v>
      </c>
      <c r="X496" s="13">
        <f t="shared" si="685"/>
        <v>4.286366748656463E-2</v>
      </c>
      <c r="Y496" s="13">
        <f t="shared" si="686"/>
        <v>3.551402768281111E-2</v>
      </c>
      <c r="Z496" s="13">
        <f t="shared" si="687"/>
        <v>2.9728398485915453E-2</v>
      </c>
      <c r="AA496" s="13">
        <f t="shared" si="688"/>
        <v>4.7029588969200231E-2</v>
      </c>
      <c r="AB496" s="13">
        <f t="shared" si="689"/>
        <v>3.7199821572288953E-2</v>
      </c>
      <c r="AC496" s="13">
        <f t="shared" si="690"/>
        <v>3.2139532516347502E-3</v>
      </c>
      <c r="AD496" s="13">
        <f t="shared" si="691"/>
        <v>1.0230300908476908E-2</v>
      </c>
      <c r="AE496" s="13">
        <f t="shared" si="692"/>
        <v>1.6952314674474216E-2</v>
      </c>
      <c r="AF496" s="13">
        <f t="shared" si="693"/>
        <v>1.404557771043996E-2</v>
      </c>
      <c r="AG496" s="13">
        <f t="shared" si="694"/>
        <v>7.7581638853152267E-3</v>
      </c>
      <c r="AH496" s="13">
        <f t="shared" si="695"/>
        <v>1.2315502017243012E-2</v>
      </c>
      <c r="AI496" s="13">
        <f t="shared" si="696"/>
        <v>1.9482818695891128E-2</v>
      </c>
      <c r="AJ496" s="13">
        <f t="shared" si="697"/>
        <v>1.541066794538754E-2</v>
      </c>
      <c r="AK496" s="13">
        <f t="shared" si="698"/>
        <v>8.1264314720908681E-3</v>
      </c>
      <c r="AL496" s="13">
        <f t="shared" si="699"/>
        <v>3.3700769197283679E-4</v>
      </c>
      <c r="AM496" s="13">
        <f t="shared" si="700"/>
        <v>3.2368164533642823E-3</v>
      </c>
      <c r="AN496" s="13">
        <f t="shared" si="701"/>
        <v>5.3636282599937917E-3</v>
      </c>
      <c r="AO496" s="13">
        <f t="shared" si="702"/>
        <v>4.443951105337257E-3</v>
      </c>
      <c r="AP496" s="13">
        <f t="shared" si="703"/>
        <v>2.4546445638834631E-3</v>
      </c>
      <c r="AQ496" s="13">
        <f t="shared" si="704"/>
        <v>1.0168788639066332E-3</v>
      </c>
      <c r="AR496" s="13">
        <f t="shared" si="705"/>
        <v>4.0815273653863277E-3</v>
      </c>
      <c r="AS496" s="13">
        <f t="shared" si="706"/>
        <v>6.4568750466529124E-3</v>
      </c>
      <c r="AT496" s="13">
        <f t="shared" si="707"/>
        <v>5.1073080780560769E-3</v>
      </c>
      <c r="AU496" s="13">
        <f t="shared" si="708"/>
        <v>2.6932115629420953E-3</v>
      </c>
      <c r="AV496" s="13">
        <f t="shared" si="709"/>
        <v>1.0651484713536839E-3</v>
      </c>
      <c r="AW496" s="13">
        <f t="shared" si="710"/>
        <v>2.4540170701829928E-5</v>
      </c>
      <c r="AX496" s="13">
        <f t="shared" si="711"/>
        <v>8.5342722292169719E-4</v>
      </c>
      <c r="AY496" s="13">
        <f t="shared" si="712"/>
        <v>1.4141878097391372E-3</v>
      </c>
      <c r="AZ496" s="13">
        <f t="shared" si="713"/>
        <v>1.1717034021764936E-3</v>
      </c>
      <c r="BA496" s="13">
        <f t="shared" si="714"/>
        <v>6.471978017899495E-4</v>
      </c>
      <c r="BB496" s="13">
        <f t="shared" si="715"/>
        <v>2.6811285637454082E-4</v>
      </c>
      <c r="BC496" s="13">
        <f t="shared" si="716"/>
        <v>8.885630149485033E-5</v>
      </c>
      <c r="BD496" s="13">
        <f t="shared" si="717"/>
        <v>1.1272287568324631E-3</v>
      </c>
      <c r="BE496" s="13">
        <f t="shared" si="718"/>
        <v>1.7832479315429497E-3</v>
      </c>
      <c r="BF496" s="13">
        <f t="shared" si="719"/>
        <v>1.4105269964403684E-3</v>
      </c>
      <c r="BG496" s="13">
        <f t="shared" si="720"/>
        <v>7.438062397248389E-4</v>
      </c>
      <c r="BH496" s="13">
        <f t="shared" si="721"/>
        <v>2.941707551414065E-4</v>
      </c>
      <c r="BI496" s="13">
        <f t="shared" si="722"/>
        <v>9.3074167500910857E-5</v>
      </c>
      <c r="BJ496" s="14">
        <f t="shared" si="723"/>
        <v>0.36654480148283097</v>
      </c>
      <c r="BK496" s="14">
        <f t="shared" si="724"/>
        <v>0.2338944543490567</v>
      </c>
      <c r="BL496" s="14">
        <f t="shared" si="725"/>
        <v>0.36834490853890239</v>
      </c>
      <c r="BM496" s="14">
        <f t="shared" si="726"/>
        <v>0.62530803632081611</v>
      </c>
      <c r="BN496" s="14">
        <f t="shared" si="727"/>
        <v>0.37181487889685205</v>
      </c>
    </row>
    <row r="497" spans="1:66" x14ac:dyDescent="0.25">
      <c r="A497" t="s">
        <v>24</v>
      </c>
      <c r="B497" t="s">
        <v>292</v>
      </c>
      <c r="C497" t="s">
        <v>289</v>
      </c>
      <c r="D497" s="21">
        <v>44535</v>
      </c>
      <c r="E497" s="10">
        <f>VLOOKUP(A497,home!$A$2:$E$405,3,FALSE)</f>
        <v>1.6361000000000001</v>
      </c>
      <c r="F497" s="10">
        <f>VLOOKUP(B497,home!$B$2:$E$405,3,FALSE)</f>
        <v>1.6898</v>
      </c>
      <c r="G497" s="10">
        <f>VLOOKUP(C497,away!$B$2:$E$405,4,FALSE)</f>
        <v>1.1865000000000001</v>
      </c>
      <c r="H497" s="10">
        <f>VLOOKUP(A497,away!$A$2:$E$405,3,FALSE)</f>
        <v>1.4240999999999999</v>
      </c>
      <c r="I497" s="10">
        <f>VLOOKUP(C497,away!$B$2:$E$405,3,FALSE)</f>
        <v>0.82609999999999995</v>
      </c>
      <c r="J497" s="10">
        <f>VLOOKUP(B497,home!$B$2:$E$405,4,FALSE)</f>
        <v>0.90869999999999995</v>
      </c>
      <c r="K497" s="12">
        <f t="shared" si="672"/>
        <v>3.2802949319700003</v>
      </c>
      <c r="L497" s="12">
        <f t="shared" si="673"/>
        <v>1.0690392153869999</v>
      </c>
      <c r="M497" s="13">
        <f t="shared" si="674"/>
        <v>1.2915409477564983E-2</v>
      </c>
      <c r="N497" s="13">
        <f t="shared" si="675"/>
        <v>4.2366352253573714E-2</v>
      </c>
      <c r="O497" s="13">
        <f t="shared" si="676"/>
        <v>1.380707921429789E-2</v>
      </c>
      <c r="P497" s="13">
        <f t="shared" si="677"/>
        <v>4.5291291971969697E-2</v>
      </c>
      <c r="Q497" s="13">
        <f t="shared" si="678"/>
        <v>6.9487065291726866E-2</v>
      </c>
      <c r="R497" s="13">
        <f t="shared" si="679"/>
        <v>7.380154565019584E-3</v>
      </c>
      <c r="S497" s="13">
        <f t="shared" si="680"/>
        <v>3.9706467147895483E-2</v>
      </c>
      <c r="T497" s="13">
        <f t="shared" si="681"/>
        <v>7.428439775901291E-2</v>
      </c>
      <c r="U497" s="13">
        <f t="shared" si="682"/>
        <v>2.4209083616789001E-2</v>
      </c>
      <c r="V497" s="13">
        <f t="shared" si="683"/>
        <v>1.5471245155251142E-2</v>
      </c>
      <c r="W497" s="13">
        <f t="shared" si="684"/>
        <v>7.5979356037973358E-2</v>
      </c>
      <c r="X497" s="13">
        <f t="shared" si="685"/>
        <v>8.1224911164444552E-2</v>
      </c>
      <c r="Y497" s="13">
        <f t="shared" si="686"/>
        <v>4.3416307650558275E-2</v>
      </c>
      <c r="Z497" s="13">
        <f t="shared" si="687"/>
        <v>2.6298915485411076E-3</v>
      </c>
      <c r="AA497" s="13">
        <f t="shared" si="688"/>
        <v>8.6268199183101302E-3</v>
      </c>
      <c r="AB497" s="13">
        <f t="shared" si="689"/>
        <v>1.4149256828525292E-2</v>
      </c>
      <c r="AC497" s="13">
        <f t="shared" si="690"/>
        <v>3.3908752695452219E-3</v>
      </c>
      <c r="AD497" s="13">
        <f t="shared" si="691"/>
        <v>6.2308674136427072E-2</v>
      </c>
      <c r="AE497" s="13">
        <f t="shared" si="692"/>
        <v>6.6610416110610235E-2</v>
      </c>
      <c r="AF497" s="13">
        <f t="shared" si="693"/>
        <v>3.5604573487744172E-2</v>
      </c>
      <c r="AG497" s="13">
        <f t="shared" si="694"/>
        <v>1.2687561768508937E-2</v>
      </c>
      <c r="AH497" s="13">
        <f t="shared" si="695"/>
        <v>7.0286429940132186E-4</v>
      </c>
      <c r="AI497" s="13">
        <f t="shared" si="696"/>
        <v>2.3056021991888008E-3</v>
      </c>
      <c r="AJ497" s="13">
        <f t="shared" si="697"/>
        <v>3.7815276045689568E-3</v>
      </c>
      <c r="AK497" s="13">
        <f t="shared" si="698"/>
        <v>4.1348419454574009E-3</v>
      </c>
      <c r="AL497" s="13">
        <f t="shared" si="699"/>
        <v>4.7563996214066269E-4</v>
      </c>
      <c r="AM497" s="13">
        <f t="shared" si="700"/>
        <v>4.0878165597498378E-2</v>
      </c>
      <c r="AN497" s="13">
        <f t="shared" si="701"/>
        <v>4.3700362076809517E-2</v>
      </c>
      <c r="AO497" s="13">
        <f t="shared" si="702"/>
        <v>2.3358700393360122E-2</v>
      </c>
      <c r="AP497" s="13">
        <f t="shared" si="703"/>
        <v>8.3237889136592372E-3</v>
      </c>
      <c r="AQ497" s="13">
        <f t="shared" si="704"/>
        <v>2.2246141923263196E-3</v>
      </c>
      <c r="AR497" s="13">
        <f t="shared" si="705"/>
        <v>1.5027789983110452E-4</v>
      </c>
      <c r="AS497" s="13">
        <f t="shared" si="706"/>
        <v>4.9295583320306741E-4</v>
      </c>
      <c r="AT497" s="13">
        <f t="shared" si="707"/>
        <v>8.0852026067053579E-4</v>
      </c>
      <c r="AU497" s="13">
        <f t="shared" si="708"/>
        <v>8.840616378242073E-4</v>
      </c>
      <c r="AV497" s="13">
        <f t="shared" si="709"/>
        <v>7.2499572752596133E-4</v>
      </c>
      <c r="AW497" s="13">
        <f t="shared" si="710"/>
        <v>4.6332140508140045E-5</v>
      </c>
      <c r="AX497" s="13">
        <f t="shared" si="711"/>
        <v>2.2348739906284051E-2</v>
      </c>
      <c r="AY497" s="13">
        <f t="shared" si="712"/>
        <v>2.3891679374302033E-2</v>
      </c>
      <c r="AZ497" s="13">
        <f t="shared" si="713"/>
        <v>1.2770571086290806E-2</v>
      </c>
      <c r="BA497" s="13">
        <f t="shared" si="714"/>
        <v>4.5507470980440771E-3</v>
      </c>
      <c r="BB497" s="13">
        <f t="shared" si="715"/>
        <v>1.2162317767794265E-3</v>
      </c>
      <c r="BC497" s="13">
        <f t="shared" si="716"/>
        <v>2.60039892875403E-4</v>
      </c>
      <c r="BD497" s="13">
        <f t="shared" si="717"/>
        <v>2.6775494687575016E-5</v>
      </c>
      <c r="BE497" s="13">
        <f t="shared" si="718"/>
        <v>8.7831519524641968E-5</v>
      </c>
      <c r="BF497" s="13">
        <f t="shared" si="719"/>
        <v>1.4405664418195365E-4</v>
      </c>
      <c r="BG497" s="13">
        <f t="shared" si="720"/>
        <v>1.5751609327555605E-4</v>
      </c>
      <c r="BH497" s="13">
        <f t="shared" si="721"/>
        <v>1.2917481061888009E-4</v>
      </c>
      <c r="BI497" s="13">
        <f t="shared" si="722"/>
        <v>8.4746295322259368E-5</v>
      </c>
      <c r="BJ497" s="14">
        <f t="shared" si="723"/>
        <v>0.74749325596880922</v>
      </c>
      <c r="BK497" s="14">
        <f t="shared" si="724"/>
        <v>0.14114260835866921</v>
      </c>
      <c r="BL497" s="14">
        <f t="shared" si="725"/>
        <v>8.2788142408224089E-2</v>
      </c>
      <c r="BM497" s="14">
        <f t="shared" si="726"/>
        <v>0.75896119827629716</v>
      </c>
      <c r="BN497" s="14">
        <f t="shared" si="727"/>
        <v>0.19124735277415275</v>
      </c>
    </row>
    <row r="498" spans="1:66" x14ac:dyDescent="0.25">
      <c r="A498" t="s">
        <v>24</v>
      </c>
      <c r="B498" t="s">
        <v>180</v>
      </c>
      <c r="C498" t="s">
        <v>293</v>
      </c>
      <c r="D498" s="21">
        <v>44535</v>
      </c>
      <c r="E498" s="10">
        <f>VLOOKUP(A498,home!$A$2:$E$405,3,FALSE)</f>
        <v>1.6361000000000001</v>
      </c>
      <c r="F498" s="10">
        <f>VLOOKUP(B498,home!$B$2:$E$405,3,FALSE)</f>
        <v>1.1505000000000001</v>
      </c>
      <c r="G498" s="10">
        <f>VLOOKUP(C498,away!$B$2:$E$405,4,FALSE)</f>
        <v>1.0066999999999999</v>
      </c>
      <c r="H498" s="10">
        <f>VLOOKUP(A498,away!$A$2:$E$405,3,FALSE)</f>
        <v>1.4240999999999999</v>
      </c>
      <c r="I498" s="10">
        <f>VLOOKUP(C498,away!$B$2:$E$405,3,FALSE)</f>
        <v>0.61960000000000004</v>
      </c>
      <c r="J498" s="10">
        <f>VLOOKUP(B498,home!$B$2:$E$405,4,FALSE)</f>
        <v>1.1153</v>
      </c>
      <c r="K498" s="12">
        <f t="shared" si="672"/>
        <v>1.8949446814349999</v>
      </c>
      <c r="L498" s="12">
        <f t="shared" si="673"/>
        <v>0.9841098931079999</v>
      </c>
      <c r="M498" s="13">
        <f t="shared" si="674"/>
        <v>5.6187859163295488E-2</v>
      </c>
      <c r="N498" s="13">
        <f t="shared" si="675"/>
        <v>0.10647288488270562</v>
      </c>
      <c r="O498" s="13">
        <f t="shared" si="676"/>
        <v>5.5295028075158077E-2</v>
      </c>
      <c r="P498" s="13">
        <f t="shared" si="677"/>
        <v>0.10478101936081981</v>
      </c>
      <c r="Q498" s="13">
        <f t="shared" si="678"/>
        <v>0.10088011346276202</v>
      </c>
      <c r="R498" s="13">
        <f t="shared" si="679"/>
        <v>2.7208192084223832E-2</v>
      </c>
      <c r="S498" s="13">
        <f t="shared" si="680"/>
        <v>4.884979683237569E-2</v>
      </c>
      <c r="T498" s="13">
        <f t="shared" si="681"/>
        <v>9.9277117676561638E-2</v>
      </c>
      <c r="U498" s="13">
        <f t="shared" si="682"/>
        <v>5.1558018881461817E-2</v>
      </c>
      <c r="V498" s="13">
        <f t="shared" si="683"/>
        <v>1.0121861404633069E-2</v>
      </c>
      <c r="W498" s="13">
        <f t="shared" si="684"/>
        <v>6.3720744822940073E-2</v>
      </c>
      <c r="X498" s="13">
        <f t="shared" si="685"/>
        <v>6.270821537646569E-2</v>
      </c>
      <c r="Y498" s="13">
        <f t="shared" si="686"/>
        <v>3.0855887565563542E-2</v>
      </c>
      <c r="Z498" s="13">
        <f t="shared" si="687"/>
        <v>8.9252836678891494E-3</v>
      </c>
      <c r="AA498" s="13">
        <f t="shared" si="688"/>
        <v>1.6912918816765213E-2</v>
      </c>
      <c r="AB498" s="13">
        <f t="shared" si="689"/>
        <v>1.602452277968559E-2</v>
      </c>
      <c r="AC498" s="13">
        <f t="shared" si="690"/>
        <v>1.179724334135171E-3</v>
      </c>
      <c r="AD498" s="13">
        <f t="shared" si="691"/>
        <v>3.0186821624826787E-2</v>
      </c>
      <c r="AE498" s="13">
        <f t="shared" si="692"/>
        <v>2.9707149802478551E-2</v>
      </c>
      <c r="AF498" s="13">
        <f t="shared" si="693"/>
        <v>1.4617550008330253E-2</v>
      </c>
      <c r="AG498" s="13">
        <f t="shared" si="694"/>
        <v>4.7950918587329108E-3</v>
      </c>
      <c r="AH498" s="13">
        <f t="shared" si="695"/>
        <v>2.1958649890912413E-3</v>
      </c>
      <c r="AI498" s="13">
        <f t="shared" si="696"/>
        <v>4.1610426822277728E-3</v>
      </c>
      <c r="AJ498" s="13">
        <f t="shared" si="697"/>
        <v>3.9424728499557722E-3</v>
      </c>
      <c r="AK498" s="13">
        <f t="shared" si="698"/>
        <v>2.4902559862418593E-3</v>
      </c>
      <c r="AL498" s="13">
        <f t="shared" si="699"/>
        <v>8.7999592891552757E-5</v>
      </c>
      <c r="AM498" s="13">
        <f t="shared" si="700"/>
        <v>1.1440471417478512E-2</v>
      </c>
      <c r="AN498" s="13">
        <f t="shared" si="701"/>
        <v>1.1258681103759908E-2</v>
      </c>
      <c r="AO498" s="13">
        <f t="shared" si="702"/>
        <v>5.5398897287791101E-3</v>
      </c>
      <c r="AP498" s="13">
        <f t="shared" si="703"/>
        <v>1.8172867629396394E-3</v>
      </c>
      <c r="AQ498" s="13">
        <f t="shared" si="704"/>
        <v>4.4710247050577773E-4</v>
      </c>
      <c r="AR498" s="13">
        <f t="shared" si="705"/>
        <v>4.3219449193883635E-4</v>
      </c>
      <c r="AS498" s="13">
        <f t="shared" si="706"/>
        <v>8.1898465384499998E-4</v>
      </c>
      <c r="AT498" s="13">
        <f t="shared" si="707"/>
        <v>7.7596530699023368E-4</v>
      </c>
      <c r="AU498" s="13">
        <f t="shared" si="708"/>
        <v>4.9013711048640678E-4</v>
      </c>
      <c r="AV498" s="13">
        <f t="shared" si="709"/>
        <v>2.3219567767253396E-4</v>
      </c>
      <c r="AW498" s="13">
        <f t="shared" si="710"/>
        <v>4.5584615529152843E-6</v>
      </c>
      <c r="AX498" s="13">
        <f t="shared" si="711"/>
        <v>3.6131767442766738E-3</v>
      </c>
      <c r="AY498" s="13">
        <f t="shared" si="712"/>
        <v>3.5557629795904288E-3</v>
      </c>
      <c r="AZ498" s="13">
        <f t="shared" si="713"/>
        <v>1.7496307628810598E-3</v>
      </c>
      <c r="BA498" s="13">
        <f t="shared" si="714"/>
        <v>5.7394298101244947E-4</v>
      </c>
      <c r="BB498" s="13">
        <f t="shared" si="715"/>
        <v>1.4120574142356207E-4</v>
      </c>
      <c r="BC498" s="13">
        <f t="shared" si="716"/>
        <v>2.7792393419715521E-5</v>
      </c>
      <c r="BD498" s="13">
        <f t="shared" si="717"/>
        <v>7.0887812543965733E-5</v>
      </c>
      <c r="BE498" s="13">
        <f t="shared" si="718"/>
        <v>1.3432848335874915E-4</v>
      </c>
      <c r="BF498" s="13">
        <f t="shared" si="719"/>
        <v>1.2727252255294579E-4</v>
      </c>
      <c r="BG498" s="13">
        <f t="shared" si="720"/>
        <v>8.039146323484024E-5</v>
      </c>
      <c r="BH498" s="13">
        <f t="shared" si="721"/>
        <v>3.8084343922409482E-5</v>
      </c>
      <c r="BI498" s="13">
        <f t="shared" si="722"/>
        <v>1.4433544992342243E-5</v>
      </c>
      <c r="BJ498" s="14">
        <f t="shared" si="723"/>
        <v>0.58338652016743386</v>
      </c>
      <c r="BK498" s="14">
        <f t="shared" si="724"/>
        <v>0.2247640236677412</v>
      </c>
      <c r="BL498" s="14">
        <f t="shared" si="725"/>
        <v>0.18300319255634948</v>
      </c>
      <c r="BM498" s="14">
        <f t="shared" si="726"/>
        <v>0.54570271851241103</v>
      </c>
      <c r="BN498" s="14">
        <f t="shared" si="727"/>
        <v>0.45082509702896484</v>
      </c>
    </row>
    <row r="499" spans="1:66" x14ac:dyDescent="0.25">
      <c r="A499" t="s">
        <v>24</v>
      </c>
      <c r="B499" t="s">
        <v>294</v>
      </c>
      <c r="C499" t="s">
        <v>26</v>
      </c>
      <c r="D499" s="21">
        <v>44535</v>
      </c>
      <c r="E499" s="10">
        <f>VLOOKUP(A499,home!$A$2:$E$405,3,FALSE)</f>
        <v>1.6361000000000001</v>
      </c>
      <c r="F499" s="10">
        <f>VLOOKUP(B499,home!$B$2:$E$405,3,FALSE)</f>
        <v>1.6178999999999999</v>
      </c>
      <c r="G499" s="10">
        <f>VLOOKUP(C499,away!$B$2:$E$405,4,FALSE)</f>
        <v>1.1505000000000001</v>
      </c>
      <c r="H499" s="10">
        <f>VLOOKUP(A499,away!$A$2:$E$405,3,FALSE)</f>
        <v>1.4240999999999999</v>
      </c>
      <c r="I499" s="10">
        <f>VLOOKUP(C499,away!$B$2:$E$405,3,FALSE)</f>
        <v>0.95</v>
      </c>
      <c r="J499" s="10">
        <f>VLOOKUP(B499,home!$B$2:$E$405,4,FALSE)</f>
        <v>0.66090000000000004</v>
      </c>
      <c r="K499" s="12">
        <f t="shared" si="672"/>
        <v>3.0454266415950002</v>
      </c>
      <c r="L499" s="12">
        <f t="shared" si="673"/>
        <v>0.8941283055</v>
      </c>
      <c r="M499" s="13">
        <f t="shared" si="674"/>
        <v>1.9456872156214906E-2</v>
      </c>
      <c r="N499" s="13">
        <f t="shared" si="675"/>
        <v>5.9254476826644822E-2</v>
      </c>
      <c r="O499" s="13">
        <f t="shared" si="676"/>
        <v>1.7396940131366563E-2</v>
      </c>
      <c r="P499" s="13">
        <f t="shared" si="677"/>
        <v>5.298110495829695E-2</v>
      </c>
      <c r="Q499" s="13">
        <f t="shared" si="678"/>
        <v>9.0227581180818861E-2</v>
      </c>
      <c r="R499" s="13">
        <f t="shared" si="679"/>
        <v>7.777548300271866E-3</v>
      </c>
      <c r="S499" s="13">
        <f t="shared" si="680"/>
        <v>3.6066915844249259E-2</v>
      </c>
      <c r="T499" s="13">
        <f t="shared" si="681"/>
        <v>8.0675034270569254E-2</v>
      </c>
      <c r="U499" s="13">
        <f t="shared" si="682"/>
        <v>2.368595279993985E-2</v>
      </c>
      <c r="V499" s="13">
        <f t="shared" si="683"/>
        <v>1.0912254426806819E-2</v>
      </c>
      <c r="W499" s="13">
        <f t="shared" si="684"/>
        <v>9.1593826511580489E-2</v>
      </c>
      <c r="X499" s="13">
        <f t="shared" si="685"/>
        <v>8.1896632893060428E-2</v>
      </c>
      <c r="Y499" s="13">
        <f t="shared" si="686"/>
        <v>3.6613048797413845E-2</v>
      </c>
      <c r="Z499" s="13">
        <f t="shared" si="687"/>
        <v>2.3180420275554967E-3</v>
      </c>
      <c r="AA499" s="13">
        <f t="shared" si="688"/>
        <v>7.0594269470544008E-3</v>
      </c>
      <c r="AB499" s="13">
        <f t="shared" si="689"/>
        <v>1.0749483449476566E-2</v>
      </c>
      <c r="AC499" s="13">
        <f t="shared" si="690"/>
        <v>1.8571307751719692E-3</v>
      </c>
      <c r="AD499" s="13">
        <f t="shared" si="691"/>
        <v>6.9735569865999422E-2</v>
      </c>
      <c r="AE499" s="13">
        <f t="shared" si="692"/>
        <v>6.2352546917362923E-2</v>
      </c>
      <c r="AF499" s="13">
        <f t="shared" si="693"/>
        <v>2.7875588559415479E-2</v>
      </c>
      <c r="AG499" s="13">
        <f t="shared" si="694"/>
        <v>8.3081175878151163E-3</v>
      </c>
      <c r="AH499" s="13">
        <f t="shared" si="695"/>
        <v>5.18156747543995E-4</v>
      </c>
      <c r="AI499" s="13">
        <f t="shared" si="696"/>
        <v>1.578008363492697E-3</v>
      </c>
      <c r="AJ499" s="13">
        <f t="shared" si="697"/>
        <v>2.4028543554201936E-3</v>
      </c>
      <c r="AK499" s="13">
        <f t="shared" si="698"/>
        <v>2.4392388899564131E-3</v>
      </c>
      <c r="AL499" s="13">
        <f t="shared" si="699"/>
        <v>2.0227884467903214E-4</v>
      </c>
      <c r="AM499" s="13">
        <f t="shared" si="700"/>
        <v>4.2474912467344819E-2</v>
      </c>
      <c r="AN499" s="13">
        <f t="shared" si="701"/>
        <v>3.7978021510687847E-2</v>
      </c>
      <c r="AO499" s="13">
        <f t="shared" si="702"/>
        <v>1.6978612009796938E-2</v>
      </c>
      <c r="AP499" s="13">
        <f t="shared" si="703"/>
        <v>5.0603525286872291E-3</v>
      </c>
      <c r="AQ499" s="13">
        <f t="shared" si="704"/>
        <v>1.1311511079269377E-3</v>
      </c>
      <c r="AR499" s="13">
        <f t="shared" si="705"/>
        <v>9.2659722932980727E-5</v>
      </c>
      <c r="AS499" s="13">
        <f t="shared" si="706"/>
        <v>2.8218838882291072E-4</v>
      </c>
      <c r="AT499" s="13">
        <f t="shared" si="707"/>
        <v>4.296920186350306E-4</v>
      </c>
      <c r="AU499" s="13">
        <f t="shared" si="708"/>
        <v>4.3619850707728581E-4</v>
      </c>
      <c r="AV499" s="13">
        <f t="shared" si="709"/>
        <v>3.3210263861928292E-4</v>
      </c>
      <c r="AW499" s="13">
        <f t="shared" si="710"/>
        <v>1.530015920844314E-5</v>
      </c>
      <c r="AX499" s="13">
        <f t="shared" si="711"/>
        <v>2.1559038337911261E-2</v>
      </c>
      <c r="AY499" s="13">
        <f t="shared" si="712"/>
        <v>1.9276546417286131E-2</v>
      </c>
      <c r="AZ499" s="13">
        <f t="shared" si="713"/>
        <v>8.6178528919900726E-3</v>
      </c>
      <c r="BA499" s="13">
        <f t="shared" si="714"/>
        <v>2.5684887344544528E-3</v>
      </c>
      <c r="BB499" s="13">
        <f t="shared" si="715"/>
        <v>5.7413961995839971E-4</v>
      </c>
      <c r="BC499" s="13">
        <f t="shared" si="716"/>
        <v>1.0267089710276361E-4</v>
      </c>
      <c r="BD499" s="13">
        <f t="shared" si="717"/>
        <v>1.3808280175694252E-5</v>
      </c>
      <c r="BE499" s="13">
        <f t="shared" si="718"/>
        <v>4.2052104321667356E-5</v>
      </c>
      <c r="BF499" s="13">
        <f t="shared" si="719"/>
        <v>6.4033299418169025E-5</v>
      </c>
      <c r="BG499" s="13">
        <f t="shared" si="720"/>
        <v>6.5002905332440524E-5</v>
      </c>
      <c r="BH499" s="13">
        <f t="shared" si="721"/>
        <v>4.949039492012302E-5</v>
      </c>
      <c r="BI499" s="13">
        <f t="shared" si="722"/>
        <v>3.0143873438560101E-5</v>
      </c>
      <c r="BJ499" s="14">
        <f t="shared" si="723"/>
        <v>0.76485420993382758</v>
      </c>
      <c r="BK499" s="14">
        <f t="shared" si="724"/>
        <v>0.14075310342270508</v>
      </c>
      <c r="BL499" s="14">
        <f t="shared" si="725"/>
        <v>7.544498211821668E-2</v>
      </c>
      <c r="BM499" s="14">
        <f t="shared" si="726"/>
        <v>0.71701456769061311</v>
      </c>
      <c r="BN499" s="14">
        <f t="shared" si="727"/>
        <v>0.24709452355361394</v>
      </c>
    </row>
    <row r="500" spans="1:66" x14ac:dyDescent="0.25">
      <c r="A500" t="s">
        <v>24</v>
      </c>
      <c r="B500" t="s">
        <v>25</v>
      </c>
      <c r="C500" t="s">
        <v>291</v>
      </c>
      <c r="D500" s="21">
        <v>44535</v>
      </c>
      <c r="E500" s="10">
        <f>VLOOKUP(A500,home!$A$2:$E$405,3,FALSE)</f>
        <v>1.6361000000000001</v>
      </c>
      <c r="F500" s="10">
        <f>VLOOKUP(B500,home!$B$2:$E$405,3,FALSE)</f>
        <v>1.2584</v>
      </c>
      <c r="G500" s="10">
        <f>VLOOKUP(C500,away!$B$2:$E$405,4,FALSE)</f>
        <v>1.4380999999999999</v>
      </c>
      <c r="H500" s="10">
        <f>VLOOKUP(A500,away!$A$2:$E$405,3,FALSE)</f>
        <v>1.4240999999999999</v>
      </c>
      <c r="I500" s="10">
        <f>VLOOKUP(C500,away!$B$2:$E$405,3,FALSE)</f>
        <v>0.95</v>
      </c>
      <c r="J500" s="10">
        <f>VLOOKUP(B500,home!$B$2:$E$405,4,FALSE)</f>
        <v>0.95</v>
      </c>
      <c r="K500" s="12">
        <f t="shared" si="672"/>
        <v>2.9608584159440001</v>
      </c>
      <c r="L500" s="12">
        <f t="shared" si="673"/>
        <v>1.2852502499999998</v>
      </c>
      <c r="M500" s="13">
        <f t="shared" si="674"/>
        <v>1.4319848946357424E-2</v>
      </c>
      <c r="N500" s="13">
        <f t="shared" si="675"/>
        <v>4.2399045267869202E-2</v>
      </c>
      <c r="O500" s="13">
        <f t="shared" si="676"/>
        <v>1.8404589438268115E-2</v>
      </c>
      <c r="P500" s="13">
        <f t="shared" si="677"/>
        <v>5.44933835302902E-2</v>
      </c>
      <c r="Q500" s="13">
        <f t="shared" si="678"/>
        <v>6.2768785004680597E-2</v>
      </c>
      <c r="R500" s="13">
        <f t="shared" si="679"/>
        <v>1.1827251588340729E-2</v>
      </c>
      <c r="S500" s="13">
        <f t="shared" si="680"/>
        <v>5.1842880111781335E-2</v>
      </c>
      <c r="T500" s="13">
        <f t="shared" si="681"/>
        <v>8.0673596619461968E-2</v>
      </c>
      <c r="U500" s="13">
        <f t="shared" si="682"/>
        <v>3.501881740282569E-2</v>
      </c>
      <c r="V500" s="13">
        <f t="shared" si="683"/>
        <v>2.1920575340556553E-2</v>
      </c>
      <c r="W500" s="13">
        <f t="shared" si="684"/>
        <v>6.1949828446562695E-2</v>
      </c>
      <c r="X500" s="13">
        <f t="shared" si="685"/>
        <v>7.96210324984018E-2</v>
      </c>
      <c r="Y500" s="13">
        <f t="shared" si="686"/>
        <v>5.116647596191453E-2</v>
      </c>
      <c r="Z500" s="13">
        <f t="shared" si="687"/>
        <v>5.0669926869092736E-3</v>
      </c>
      <c r="AA500" s="13">
        <f t="shared" si="688"/>
        <v>1.5002647940562025E-2</v>
      </c>
      <c r="AB500" s="13">
        <f t="shared" si="689"/>
        <v>2.2210358208129E-2</v>
      </c>
      <c r="AC500" s="13">
        <f t="shared" si="690"/>
        <v>5.2135951455925819E-3</v>
      </c>
      <c r="AD500" s="13">
        <f t="shared" si="691"/>
        <v>4.585616773057305E-2</v>
      </c>
      <c r="AE500" s="13">
        <f t="shared" si="692"/>
        <v>5.8936651039760937E-2</v>
      </c>
      <c r="AF500" s="13">
        <f t="shared" si="693"/>
        <v>3.7874172741507756E-2</v>
      </c>
      <c r="AG500" s="13">
        <f t="shared" si="694"/>
        <v>1.6225929994855347E-2</v>
      </c>
      <c r="AH500" s="13">
        <f t="shared" si="695"/>
        <v>1.6280884043995787E-3</v>
      </c>
      <c r="AI500" s="13">
        <f t="shared" si="696"/>
        <v>4.820539254067331E-3</v>
      </c>
      <c r="AJ500" s="13">
        <f t="shared" si="697"/>
        <v>7.1364671098968361E-3</v>
      </c>
      <c r="AK500" s="13">
        <f t="shared" si="698"/>
        <v>7.0433562341485345E-3</v>
      </c>
      <c r="AL500" s="13">
        <f t="shared" si="699"/>
        <v>7.9360177863525415E-4</v>
      </c>
      <c r="AM500" s="13">
        <f t="shared" si="700"/>
        <v>2.7154724029601379E-2</v>
      </c>
      <c r="AN500" s="13">
        <f t="shared" si="701"/>
        <v>3.4900615847726177E-2</v>
      </c>
      <c r="AO500" s="13">
        <f t="shared" si="702"/>
        <v>2.2428012621722018E-2</v>
      </c>
      <c r="AP500" s="13">
        <f t="shared" si="703"/>
        <v>9.6085362763571273E-3</v>
      </c>
      <c r="AQ500" s="13">
        <f t="shared" si="704"/>
        <v>3.0873434128305161E-3</v>
      </c>
      <c r="AR500" s="13">
        <f t="shared" si="705"/>
        <v>4.1850020575533154E-4</v>
      </c>
      <c r="AS500" s="13">
        <f t="shared" si="706"/>
        <v>1.239119856284969E-3</v>
      </c>
      <c r="AT500" s="13">
        <f t="shared" si="707"/>
        <v>1.8344292274223356E-3</v>
      </c>
      <c r="AU500" s="13">
        <f t="shared" si="708"/>
        <v>1.8104950721556908E-3</v>
      </c>
      <c r="AV500" s="13">
        <f t="shared" si="709"/>
        <v>1.3401548928543292E-3</v>
      </c>
      <c r="AW500" s="13">
        <f t="shared" si="710"/>
        <v>8.388908728385096E-5</v>
      </c>
      <c r="AX500" s="13">
        <f t="shared" si="711"/>
        <v>1.3400215529280345E-2</v>
      </c>
      <c r="AY500" s="13">
        <f t="shared" si="712"/>
        <v>1.7222630359061443E-2</v>
      </c>
      <c r="AZ500" s="13">
        <f t="shared" si="713"/>
        <v>1.1067694987320657E-2</v>
      </c>
      <c r="BA500" s="13">
        <f t="shared" si="714"/>
        <v>4.7415859164592084E-3</v>
      </c>
      <c r="BB500" s="13">
        <f t="shared" si="715"/>
        <v>1.5235311211314188E-3</v>
      </c>
      <c r="BC500" s="13">
        <f t="shared" si="716"/>
        <v>3.9162375086338689E-4</v>
      </c>
      <c r="BD500" s="13">
        <f t="shared" si="717"/>
        <v>8.964624901201522E-5</v>
      </c>
      <c r="BE500" s="13">
        <f t="shared" si="718"/>
        <v>2.6542985084503676E-4</v>
      </c>
      <c r="BF500" s="13">
        <f t="shared" si="719"/>
        <v>3.9295010385864394E-4</v>
      </c>
      <c r="BG500" s="13">
        <f t="shared" si="720"/>
        <v>3.8782320735197828E-4</v>
      </c>
      <c r="BH500" s="13">
        <f t="shared" si="721"/>
        <v>2.8707240184662502E-4</v>
      </c>
      <c r="BI500" s="13">
        <f t="shared" si="722"/>
        <v>1.699961473985675E-4</v>
      </c>
      <c r="BJ500" s="14">
        <f t="shared" si="723"/>
        <v>0.68299819915794191</v>
      </c>
      <c r="BK500" s="14">
        <f t="shared" si="724"/>
        <v>0.16580651521227477</v>
      </c>
      <c r="BL500" s="14">
        <f t="shared" si="725"/>
        <v>0.1313277327954234</v>
      </c>
      <c r="BM500" s="14">
        <f t="shared" si="726"/>
        <v>0.76384779480496545</v>
      </c>
      <c r="BN500" s="14">
        <f t="shared" si="727"/>
        <v>0.20421290377580628</v>
      </c>
    </row>
    <row r="501" spans="1:66" x14ac:dyDescent="0.25">
      <c r="A501" t="s">
        <v>24</v>
      </c>
      <c r="B501" t="s">
        <v>184</v>
      </c>
      <c r="C501" t="s">
        <v>183</v>
      </c>
      <c r="D501" s="21">
        <v>44535</v>
      </c>
      <c r="E501" s="10">
        <f>VLOOKUP(A501,home!$A$2:$E$405,3,FALSE)</f>
        <v>1.6361000000000001</v>
      </c>
      <c r="F501" s="10">
        <f>VLOOKUP(B501,home!$B$2:$E$405,3,FALSE)</f>
        <v>0.97070000000000001</v>
      </c>
      <c r="G501" s="10">
        <f>VLOOKUP(C501,away!$B$2:$E$405,4,FALSE)</f>
        <v>1.2564</v>
      </c>
      <c r="H501" s="10">
        <f>VLOOKUP(A501,away!$A$2:$E$405,3,FALSE)</f>
        <v>1.4240999999999999</v>
      </c>
      <c r="I501" s="10">
        <f>VLOOKUP(C501,away!$B$2:$E$405,3,FALSE)</f>
        <v>0.85819999999999996</v>
      </c>
      <c r="J501" s="10">
        <f>VLOOKUP(B501,home!$B$2:$E$405,4,FALSE)</f>
        <v>0.99129999999999996</v>
      </c>
      <c r="K501" s="12">
        <f t="shared" si="672"/>
        <v>1.9953670760280002</v>
      </c>
      <c r="L501" s="12">
        <f t="shared" si="673"/>
        <v>1.211529805206</v>
      </c>
      <c r="M501" s="13">
        <f t="shared" si="674"/>
        <v>4.0482039141044319E-2</v>
      </c>
      <c r="N501" s="13">
        <f t="shared" si="675"/>
        <v>8.077652807251666E-2</v>
      </c>
      <c r="O501" s="13">
        <f t="shared" si="676"/>
        <v>4.9045196994891085E-2</v>
      </c>
      <c r="P501" s="13">
        <f t="shared" si="677"/>
        <v>9.7863171320913087E-2</v>
      </c>
      <c r="Q501" s="13">
        <f t="shared" si="678"/>
        <v>8.058941231587563E-2</v>
      </c>
      <c r="R501" s="13">
        <f t="shared" si="679"/>
        <v>2.9709858980755153E-2</v>
      </c>
      <c r="S501" s="13">
        <f t="shared" si="680"/>
        <v>5.9144749771733743E-2</v>
      </c>
      <c r="T501" s="13">
        <f t="shared" si="681"/>
        <v>9.7636475004718809E-2</v>
      </c>
      <c r="U501" s="13">
        <f t="shared" si="682"/>
        <v>5.9282074443633634E-2</v>
      </c>
      <c r="V501" s="13">
        <f t="shared" si="683"/>
        <v>1.5886586585218687E-2</v>
      </c>
      <c r="W501" s="13">
        <f t="shared" si="684"/>
        <v>5.3601820003847882E-2</v>
      </c>
      <c r="X501" s="13">
        <f t="shared" si="685"/>
        <v>6.4940202547948897E-2</v>
      </c>
      <c r="Y501" s="13">
        <f t="shared" si="686"/>
        <v>3.9338495471477358E-2</v>
      </c>
      <c r="Z501" s="13">
        <f t="shared" si="687"/>
        <v>1.1998126554550669E-2</v>
      </c>
      <c r="AA501" s="13">
        <f t="shared" si="688"/>
        <v>2.3940666700967672E-2</v>
      </c>
      <c r="AB501" s="13">
        <f t="shared" si="689"/>
        <v>2.3885209056635388E-2</v>
      </c>
      <c r="AC501" s="13">
        <f t="shared" si="690"/>
        <v>2.4003110047102799E-3</v>
      </c>
      <c r="AD501" s="13">
        <f t="shared" si="691"/>
        <v>2.6738826712714277E-2</v>
      </c>
      <c r="AE501" s="13">
        <f t="shared" si="692"/>
        <v>3.2394885518691713E-2</v>
      </c>
      <c r="AF501" s="13">
        <f t="shared" si="693"/>
        <v>1.9623684671065626E-2</v>
      </c>
      <c r="AG501" s="13">
        <f t="shared" si="694"/>
        <v>7.9248929556533648E-3</v>
      </c>
      <c r="AH501" s="13">
        <f t="shared" si="695"/>
        <v>3.6340219818679258E-3</v>
      </c>
      <c r="AI501" s="13">
        <f t="shared" si="696"/>
        <v>7.2512078161812814E-3</v>
      </c>
      <c r="AJ501" s="13">
        <f t="shared" si="697"/>
        <v>7.2344106689225121E-3</v>
      </c>
      <c r="AK501" s="13">
        <f t="shared" si="698"/>
        <v>4.8117682877445609E-3</v>
      </c>
      <c r="AL501" s="13">
        <f t="shared" si="699"/>
        <v>2.3210495524596291E-4</v>
      </c>
      <c r="AM501" s="13">
        <f t="shared" si="700"/>
        <v>1.0670754894833623E-2</v>
      </c>
      <c r="AN501" s="13">
        <f t="shared" si="701"/>
        <v>1.2927937599138749E-2</v>
      </c>
      <c r="AO501" s="13">
        <f t="shared" si="702"/>
        <v>7.8312908605999484E-3</v>
      </c>
      <c r="AP501" s="13">
        <f t="shared" si="703"/>
        <v>3.1626140969513929E-3</v>
      </c>
      <c r="AQ501" s="13">
        <f t="shared" si="704"/>
        <v>9.5790031020531741E-4</v>
      </c>
      <c r="AR501" s="13">
        <f t="shared" si="705"/>
        <v>8.8054518876135349E-4</v>
      </c>
      <c r="AS501" s="13">
        <f t="shared" si="706"/>
        <v>1.7570108786092655E-3</v>
      </c>
      <c r="AT501" s="13">
        <f t="shared" si="707"/>
        <v>1.7529408296999788E-3</v>
      </c>
      <c r="AU501" s="13">
        <f t="shared" si="708"/>
        <v>1.1659201392695145E-3</v>
      </c>
      <c r="AV501" s="13">
        <f t="shared" si="709"/>
        <v>5.8160966479409236E-4</v>
      </c>
      <c r="AW501" s="13">
        <f t="shared" si="710"/>
        <v>1.5586148739340617E-5</v>
      </c>
      <c r="AX501" s="13">
        <f t="shared" si="711"/>
        <v>3.5486788322526062E-3</v>
      </c>
      <c r="AY501" s="13">
        <f t="shared" si="712"/>
        <v>4.2993301743776552E-3</v>
      </c>
      <c r="AZ501" s="13">
        <f t="shared" si="713"/>
        <v>2.6043833243400197E-3</v>
      </c>
      <c r="BA501" s="13">
        <f t="shared" si="714"/>
        <v>1.0517626738731393E-3</v>
      </c>
      <c r="BB501" s="13">
        <f t="shared" si="715"/>
        <v>3.185604568501164E-4</v>
      </c>
      <c r="BC501" s="13">
        <f t="shared" si="716"/>
        <v>7.7189097646791134E-5</v>
      </c>
      <c r="BD501" s="13">
        <f t="shared" si="717"/>
        <v>1.7780112350252039E-4</v>
      </c>
      <c r="BE501" s="13">
        <f t="shared" si="718"/>
        <v>3.5477850791771747E-4</v>
      </c>
      <c r="BF501" s="13">
        <f t="shared" si="719"/>
        <v>3.539566769906763E-4</v>
      </c>
      <c r="BG501" s="13">
        <f t="shared" si="720"/>
        <v>2.354244998691577E-4</v>
      </c>
      <c r="BH501" s="13">
        <f t="shared" si="721"/>
        <v>1.1743957398231887E-4</v>
      </c>
      <c r="BI501" s="13">
        <f t="shared" si="722"/>
        <v>4.6867011869414763E-5</v>
      </c>
      <c r="BJ501" s="14">
        <f t="shared" si="723"/>
        <v>0.55101562559557971</v>
      </c>
      <c r="BK501" s="14">
        <f t="shared" si="724"/>
        <v>0.22030829295324372</v>
      </c>
      <c r="BL501" s="14">
        <f t="shared" si="725"/>
        <v>0.21621870902686527</v>
      </c>
      <c r="BM501" s="14">
        <f t="shared" si="726"/>
        <v>0.61679080327860503</v>
      </c>
      <c r="BN501" s="14">
        <f t="shared" si="727"/>
        <v>0.37846620682599597</v>
      </c>
    </row>
    <row r="502" spans="1:66" x14ac:dyDescent="0.25">
      <c r="A502" t="s">
        <v>24</v>
      </c>
      <c r="B502" t="s">
        <v>290</v>
      </c>
      <c r="C502" t="s">
        <v>295</v>
      </c>
      <c r="D502" s="21">
        <v>44535</v>
      </c>
      <c r="E502" s="10">
        <f>VLOOKUP(A502,home!$A$2:$E$405,3,FALSE)</f>
        <v>1.6361000000000001</v>
      </c>
      <c r="F502" s="10">
        <f>VLOOKUP(B502,home!$B$2:$E$405,3,FALSE)</f>
        <v>1.0066999999999999</v>
      </c>
      <c r="G502" s="10">
        <f>VLOOKUP(C502,away!$B$2:$E$405,4,FALSE)</f>
        <v>0.6472</v>
      </c>
      <c r="H502" s="10">
        <f>VLOOKUP(A502,away!$A$2:$E$405,3,FALSE)</f>
        <v>1.4240999999999999</v>
      </c>
      <c r="I502" s="10">
        <f>VLOOKUP(C502,away!$B$2:$E$405,3,FALSE)</f>
        <v>1.2392000000000001</v>
      </c>
      <c r="J502" s="10">
        <f>VLOOKUP(B502,home!$B$2:$E$405,4,FALSE)</f>
        <v>0.99129999999999996</v>
      </c>
      <c r="K502" s="12">
        <f t="shared" si="672"/>
        <v>1.065978442264</v>
      </c>
      <c r="L502" s="12">
        <f t="shared" si="673"/>
        <v>1.7493914409359999</v>
      </c>
      <c r="M502" s="13">
        <f t="shared" si="674"/>
        <v>5.9882565088433856E-2</v>
      </c>
      <c r="N502" s="13">
        <f t="shared" si="675"/>
        <v>6.38335234517413E-2</v>
      </c>
      <c r="O502" s="13">
        <f t="shared" si="676"/>
        <v>0.1047580468269991</v>
      </c>
      <c r="P502" s="13">
        <f t="shared" si="677"/>
        <v>0.11166981957126365</v>
      </c>
      <c r="Q502" s="13">
        <f t="shared" si="678"/>
        <v>3.4022579946654856E-2</v>
      </c>
      <c r="R502" s="13">
        <f t="shared" si="679"/>
        <v>9.1631415244162476E-2</v>
      </c>
      <c r="S502" s="13">
        <f t="shared" si="680"/>
        <v>5.2060848531884106E-2</v>
      </c>
      <c r="T502" s="13">
        <f t="shared" si="681"/>
        <v>5.951881015723879E-2</v>
      </c>
      <c r="U502" s="13">
        <f t="shared" si="682"/>
        <v>9.7677113284418055E-2</v>
      </c>
      <c r="V502" s="13">
        <f t="shared" si="683"/>
        <v>1.0787086272193091E-2</v>
      </c>
      <c r="W502" s="13">
        <f t="shared" si="684"/>
        <v>1.2089112257779184E-2</v>
      </c>
      <c r="X502" s="13">
        <f t="shared" si="685"/>
        <v>2.1148589512273382E-2</v>
      </c>
      <c r="Y502" s="13">
        <f t="shared" si="686"/>
        <v>1.8498580740319959E-2</v>
      </c>
      <c r="Z502" s="13">
        <f t="shared" si="687"/>
        <v>5.3433071182996783E-2</v>
      </c>
      <c r="AA502" s="13">
        <f t="shared" si="688"/>
        <v>5.6958501985032335E-2</v>
      </c>
      <c r="AB502" s="13">
        <f t="shared" si="689"/>
        <v>3.0358267609847858E-2</v>
      </c>
      <c r="AC502" s="13">
        <f t="shared" si="690"/>
        <v>1.2572440491824819E-3</v>
      </c>
      <c r="AD502" s="13">
        <f t="shared" si="691"/>
        <v>3.2216832632255199E-3</v>
      </c>
      <c r="AE502" s="13">
        <f t="shared" si="692"/>
        <v>5.6359851260934868E-3</v>
      </c>
      <c r="AF502" s="13">
        <f t="shared" si="693"/>
        <v>4.929772070415275E-3</v>
      </c>
      <c r="AG502" s="13">
        <f t="shared" si="694"/>
        <v>2.8747003552499419E-3</v>
      </c>
      <c r="AH502" s="13">
        <f t="shared" si="695"/>
        <v>2.3368839347614651E-2</v>
      </c>
      <c r="AI502" s="13">
        <f t="shared" si="696"/>
        <v>2.4910678965287935E-2</v>
      </c>
      <c r="AJ502" s="13">
        <f t="shared" si="697"/>
        <v>1.3277123379578112E-2</v>
      </c>
      <c r="AK502" s="13">
        <f t="shared" si="698"/>
        <v>4.7177090993032042E-3</v>
      </c>
      <c r="AL502" s="13">
        <f t="shared" si="699"/>
        <v>9.3781030202642229E-5</v>
      </c>
      <c r="AM502" s="13">
        <f t="shared" si="700"/>
        <v>6.8684898128022797E-4</v>
      </c>
      <c r="AN502" s="13">
        <f t="shared" si="701"/>
        <v>1.2015677290672416E-3</v>
      </c>
      <c r="AO502" s="13">
        <f t="shared" si="702"/>
        <v>1.0510061504675698E-3</v>
      </c>
      <c r="AP502" s="13">
        <f t="shared" si="703"/>
        <v>6.1287372133302011E-4</v>
      </c>
      <c r="AQ502" s="13">
        <f t="shared" si="704"/>
        <v>2.6803901061864515E-4</v>
      </c>
      <c r="AR502" s="13">
        <f t="shared" si="705"/>
        <v>8.1762495078650937E-3</v>
      </c>
      <c r="AS502" s="13">
        <f t="shared" si="706"/>
        <v>8.7157057139558274E-3</v>
      </c>
      <c r="AT502" s="13">
        <f t="shared" si="707"/>
        <v>4.6453772000970388E-3</v>
      </c>
      <c r="AU502" s="13">
        <f t="shared" si="708"/>
        <v>1.6506239838293812E-3</v>
      </c>
      <c r="AV502" s="13">
        <f t="shared" si="709"/>
        <v>4.3988239576151037E-4</v>
      </c>
      <c r="AW502" s="13">
        <f t="shared" si="710"/>
        <v>4.8578926968098222E-6</v>
      </c>
      <c r="AX502" s="13">
        <f t="shared" si="711"/>
        <v>1.2202770118928543E-4</v>
      </c>
      <c r="AY502" s="13">
        <f t="shared" si="712"/>
        <v>2.1347421601763163E-4</v>
      </c>
      <c r="AZ502" s="13">
        <f t="shared" si="713"/>
        <v>1.8672498318088383E-4</v>
      </c>
      <c r="BA502" s="13">
        <f t="shared" si="714"/>
        <v>1.0888502912851889E-4</v>
      </c>
      <c r="BB502" s="13">
        <f t="shared" si="715"/>
        <v>4.7620634500874504E-5</v>
      </c>
      <c r="BC502" s="13">
        <f t="shared" si="716"/>
        <v>1.6661426081554281E-5</v>
      </c>
      <c r="BD502" s="13">
        <f t="shared" si="717"/>
        <v>2.3839101513360656E-3</v>
      </c>
      <c r="BE502" s="13">
        <f t="shared" si="718"/>
        <v>2.5411968296185556E-3</v>
      </c>
      <c r="BF502" s="13">
        <f t="shared" si="719"/>
        <v>1.3544305189615016E-3</v>
      </c>
      <c r="BG502" s="13">
        <f t="shared" si="720"/>
        <v>4.8126457825246763E-4</v>
      </c>
      <c r="BH502" s="13">
        <f t="shared" si="721"/>
        <v>1.2825441636060158E-4</v>
      </c>
      <c r="BI502" s="13">
        <f t="shared" si="722"/>
        <v>2.7343288593110508E-5</v>
      </c>
      <c r="BJ502" s="14">
        <f t="shared" si="723"/>
        <v>0.23028906646385716</v>
      </c>
      <c r="BK502" s="14">
        <f t="shared" si="724"/>
        <v>0.23596481875917749</v>
      </c>
      <c r="BL502" s="14">
        <f t="shared" si="725"/>
        <v>0.47820193432687486</v>
      </c>
      <c r="BM502" s="14">
        <f t="shared" si="726"/>
        <v>0.53188232428033022</v>
      </c>
      <c r="BN502" s="14">
        <f t="shared" si="727"/>
        <v>0.46579795012925523</v>
      </c>
    </row>
    <row r="503" spans="1:66" x14ac:dyDescent="0.25">
      <c r="A503" t="s">
        <v>24</v>
      </c>
      <c r="B503" t="s">
        <v>182</v>
      </c>
      <c r="C503" t="s">
        <v>327</v>
      </c>
      <c r="D503" s="21">
        <v>44535</v>
      </c>
      <c r="E503" s="10">
        <f>VLOOKUP(A503,home!$A$2:$E$405,3,FALSE)</f>
        <v>1.6361000000000001</v>
      </c>
      <c r="F503" s="10">
        <f>VLOOKUP(B503,home!$B$2:$E$405,3,FALSE)</f>
        <v>0.8629</v>
      </c>
      <c r="G503" s="10">
        <f>VLOOKUP(C503,away!$B$2:$E$405,4,FALSE)</f>
        <v>0.61119999999999997</v>
      </c>
      <c r="H503" s="10">
        <f>VLOOKUP(A503,away!$A$2:$E$405,3,FALSE)</f>
        <v>1.4240999999999999</v>
      </c>
      <c r="I503" s="10">
        <f>VLOOKUP(C503,away!$B$2:$E$405,3,FALSE)</f>
        <v>1.4044000000000001</v>
      </c>
      <c r="J503" s="10">
        <f>VLOOKUP(B503,home!$B$2:$E$405,4,FALSE)</f>
        <v>1.1566000000000001</v>
      </c>
      <c r="K503" s="12">
        <f t="shared" si="672"/>
        <v>0.86288646972799998</v>
      </c>
      <c r="L503" s="12">
        <f t="shared" si="673"/>
        <v>2.3132069858640003</v>
      </c>
      <c r="M503" s="13">
        <f t="shared" si="674"/>
        <v>4.174842906444981E-2</v>
      </c>
      <c r="N503" s="13">
        <f t="shared" si="675"/>
        <v>3.6024154572112929E-2</v>
      </c>
      <c r="O503" s="13">
        <f t="shared" si="676"/>
        <v>9.6572757760732986E-2</v>
      </c>
      <c r="P503" s="13">
        <f t="shared" si="677"/>
        <v>8.3331326016056195E-2</v>
      </c>
      <c r="Q503" s="13">
        <f t="shared" si="678"/>
        <v>1.5542377781833157E-2</v>
      </c>
      <c r="R503" s="13">
        <f t="shared" si="679"/>
        <v>0.1116963889481397</v>
      </c>
      <c r="S503" s="13">
        <f t="shared" si="680"/>
        <v>4.1583061034908414E-2</v>
      </c>
      <c r="T503" s="13">
        <f t="shared" si="681"/>
        <v>3.5952736861873884E-2</v>
      </c>
      <c r="U503" s="13">
        <f t="shared" si="682"/>
        <v>9.6381302740825847E-2</v>
      </c>
      <c r="V503" s="13">
        <f t="shared" si="683"/>
        <v>9.2223606266214255E-3</v>
      </c>
      <c r="W503" s="13">
        <f t="shared" si="684"/>
        <v>4.4704358317816393E-3</v>
      </c>
      <c r="X503" s="13">
        <f t="shared" si="685"/>
        <v>1.034104339593403E-2</v>
      </c>
      <c r="Y503" s="13">
        <f t="shared" si="686"/>
        <v>1.1960486912298693E-2</v>
      </c>
      <c r="Z503" s="13">
        <f t="shared" si="687"/>
        <v>8.6125622403539742E-2</v>
      </c>
      <c r="AA503" s="13">
        <f t="shared" si="688"/>
        <v>7.4316634268917145E-2</v>
      </c>
      <c r="AB503" s="13">
        <f t="shared" si="689"/>
        <v>3.2063409093186411E-2</v>
      </c>
      <c r="AC503" s="13">
        <f t="shared" si="690"/>
        <v>1.1505096677234075E-3</v>
      </c>
      <c r="AD503" s="13">
        <f t="shared" si="691"/>
        <v>9.6436964825790316E-4</v>
      </c>
      <c r="AE503" s="13">
        <f t="shared" si="692"/>
        <v>2.2307866073053907E-3</v>
      </c>
      <c r="AF503" s="13">
        <f t="shared" si="693"/>
        <v>2.5801355819953407E-3</v>
      </c>
      <c r="AG503" s="13">
        <f t="shared" si="694"/>
        <v>1.9894625509159665E-3</v>
      </c>
      <c r="AH503" s="13">
        <f t="shared" si="695"/>
        <v>4.980659785143831E-2</v>
      </c>
      <c r="AI503" s="13">
        <f t="shared" si="696"/>
        <v>4.2977439389189791E-2</v>
      </c>
      <c r="AJ503" s="13">
        <f t="shared" si="697"/>
        <v>1.8542325476243536E-2</v>
      </c>
      <c r="AK503" s="13">
        <f t="shared" si="698"/>
        <v>5.333307256914447E-3</v>
      </c>
      <c r="AL503" s="13">
        <f t="shared" si="699"/>
        <v>9.1858303034758542E-5</v>
      </c>
      <c r="AM503" s="13">
        <f t="shared" si="700"/>
        <v>1.6642830425961911E-4</v>
      </c>
      <c r="AN503" s="13">
        <f t="shared" si="701"/>
        <v>3.8498311605885028E-4</v>
      </c>
      <c r="AO503" s="13">
        <f t="shared" si="702"/>
        <v>4.4527281675351186E-4</v>
      </c>
      <c r="AP503" s="13">
        <f t="shared" si="703"/>
        <v>3.4333606344318812E-4</v>
      </c>
      <c r="AQ503" s="13">
        <f t="shared" si="704"/>
        <v>1.9855184511395716E-4</v>
      </c>
      <c r="AR503" s="13">
        <f t="shared" si="705"/>
        <v>2.3042594018413205E-2</v>
      </c>
      <c r="AS503" s="13">
        <f t="shared" si="706"/>
        <v>1.9883142605924099E-2</v>
      </c>
      <c r="AT503" s="13">
        <f t="shared" si="707"/>
        <v>8.5784473651621153E-3</v>
      </c>
      <c r="AU503" s="13">
        <f t="shared" si="708"/>
        <v>2.4674087208907338E-3</v>
      </c>
      <c r="AV503" s="13">
        <f t="shared" si="709"/>
        <v>5.3227340013637119E-4</v>
      </c>
      <c r="AW503" s="13">
        <f t="shared" si="710"/>
        <v>5.0931219110159123E-6</v>
      </c>
      <c r="AX503" s="13">
        <f t="shared" si="711"/>
        <v>2.3934788654233355E-5</v>
      </c>
      <c r="AY503" s="13">
        <f t="shared" si="712"/>
        <v>5.5366120320151017E-5</v>
      </c>
      <c r="AZ503" s="13">
        <f t="shared" si="713"/>
        <v>6.4036648152380056E-5</v>
      </c>
      <c r="BA503" s="13">
        <f t="shared" si="714"/>
        <v>4.9376673952466849E-5</v>
      </c>
      <c r="BB503" s="13">
        <f t="shared" si="715"/>
        <v>2.8554616781393843E-5</v>
      </c>
      <c r="BC503" s="13">
        <f t="shared" si="716"/>
        <v>1.3210547803477932E-5</v>
      </c>
      <c r="BD503" s="13">
        <f t="shared" si="717"/>
        <v>8.8837149093035743E-3</v>
      </c>
      <c r="BE503" s="13">
        <f t="shared" si="718"/>
        <v>7.6656373961589601E-3</v>
      </c>
      <c r="BF503" s="13">
        <f t="shared" si="719"/>
        <v>3.3072873954932717E-3</v>
      </c>
      <c r="BG503" s="13">
        <f t="shared" si="720"/>
        <v>9.512711816910337E-4</v>
      </c>
      <c r="BH503" s="13">
        <f t="shared" si="721"/>
        <v>2.0520975793083968E-4</v>
      </c>
      <c r="BI503" s="13">
        <f t="shared" si="722"/>
        <v>3.5414544714935955E-5</v>
      </c>
      <c r="BJ503" s="14">
        <f t="shared" si="723"/>
        <v>0.12382904128560214</v>
      </c>
      <c r="BK503" s="14">
        <f t="shared" si="724"/>
        <v>0.17718291083311416</v>
      </c>
      <c r="BL503" s="14">
        <f t="shared" si="725"/>
        <v>0.60324256408140731</v>
      </c>
      <c r="BM503" s="14">
        <f t="shared" si="726"/>
        <v>0.60541443146192941</v>
      </c>
      <c r="BN503" s="14">
        <f t="shared" si="727"/>
        <v>0.3849154341433248</v>
      </c>
    </row>
    <row r="504" spans="1:66" x14ac:dyDescent="0.25">
      <c r="A504" t="s">
        <v>32</v>
      </c>
      <c r="B504" t="s">
        <v>209</v>
      </c>
      <c r="C504" t="s">
        <v>311</v>
      </c>
      <c r="D504" s="21">
        <v>44535</v>
      </c>
      <c r="E504" s="10">
        <f>VLOOKUP(A504,home!$A$2:$E$405,3,FALSE)</f>
        <v>1.2278</v>
      </c>
      <c r="F504" s="10">
        <f>VLOOKUP(B504,home!$B$2:$E$405,3,FALSE)</f>
        <v>1.0317000000000001</v>
      </c>
      <c r="G504" s="10">
        <f>VLOOKUP(C504,away!$B$2:$E$405,4,FALSE)</f>
        <v>1.0860000000000001</v>
      </c>
      <c r="H504" s="10">
        <f>VLOOKUP(A504,away!$A$2:$E$405,3,FALSE)</f>
        <v>1.1316999999999999</v>
      </c>
      <c r="I504" s="10">
        <f>VLOOKUP(C504,away!$B$2:$E$405,3,FALSE)</f>
        <v>1.1193</v>
      </c>
      <c r="J504" s="10">
        <f>VLOOKUP(B504,home!$B$2:$E$405,4,FALSE)</f>
        <v>1.296</v>
      </c>
      <c r="K504" s="12">
        <f t="shared" si="672"/>
        <v>1.3756592883600003</v>
      </c>
      <c r="L504" s="12">
        <f t="shared" si="673"/>
        <v>1.6416585057599999</v>
      </c>
      <c r="M504" s="13">
        <f t="shared" si="674"/>
        <v>4.8932288977463115E-2</v>
      </c>
      <c r="N504" s="13">
        <f t="shared" si="675"/>
        <v>6.7314157832562796E-2</v>
      </c>
      <c r="O504" s="13">
        <f t="shared" si="676"/>
        <v>8.0330108406158618E-2</v>
      </c>
      <c r="P504" s="13">
        <f t="shared" si="677"/>
        <v>0.11050685976389783</v>
      </c>
      <c r="Q504" s="13">
        <f t="shared" si="678"/>
        <v>4.6300673230248043E-2</v>
      </c>
      <c r="R504" s="13">
        <f t="shared" si="679"/>
        <v>6.5937302866796596E-2</v>
      </c>
      <c r="S504" s="13">
        <f t="shared" si="680"/>
        <v>6.2391144528831426E-2</v>
      </c>
      <c r="T504" s="13">
        <f t="shared" si="681"/>
        <v>7.6009894030851025E-2</v>
      </c>
      <c r="U504" s="13">
        <f t="shared" si="682"/>
        <v>9.0707263138115196E-2</v>
      </c>
      <c r="V504" s="13">
        <f t="shared" si="683"/>
        <v>1.5655759787961836E-2</v>
      </c>
      <c r="W504" s="13">
        <f t="shared" si="684"/>
        <v>2.1231317062170643E-2</v>
      </c>
      <c r="X504" s="13">
        <f t="shared" si="685"/>
        <v>3.4854572243599849E-2</v>
      </c>
      <c r="Y504" s="13">
        <f t="shared" si="686"/>
        <v>2.8609652494166051E-2</v>
      </c>
      <c r="Z504" s="13">
        <f t="shared" si="687"/>
        <v>3.6082178032716627E-2</v>
      </c>
      <c r="AA504" s="13">
        <f t="shared" si="688"/>
        <v>4.9636783354965783E-2</v>
      </c>
      <c r="AB504" s="13">
        <f t="shared" si="689"/>
        <v>3.4141651033285876E-2</v>
      </c>
      <c r="AC504" s="13">
        <f t="shared" si="690"/>
        <v>2.2097740668007471E-3</v>
      </c>
      <c r="AD504" s="13">
        <f t="shared" si="691"/>
        <v>7.3017646301727973E-3</v>
      </c>
      <c r="AE504" s="13">
        <f t="shared" si="692"/>
        <v>1.1987004012180693E-2</v>
      </c>
      <c r="AF504" s="13">
        <f t="shared" si="693"/>
        <v>9.8392835475878421E-3</v>
      </c>
      <c r="AG504" s="13">
        <f t="shared" si="694"/>
        <v>5.3842478421606702E-3</v>
      </c>
      <c r="AH504" s="13">
        <f t="shared" si="695"/>
        <v>1.4808653618438965E-2</v>
      </c>
      <c r="AI504" s="13">
        <f t="shared" si="696"/>
        <v>2.0371661898311487E-2</v>
      </c>
      <c r="AJ504" s="13">
        <f t="shared" si="697"/>
        <v>1.4012232954870859E-2</v>
      </c>
      <c r="AK504" s="13">
        <f t="shared" si="698"/>
        <v>6.4253528050107296E-3</v>
      </c>
      <c r="AL504" s="13">
        <f t="shared" si="699"/>
        <v>1.9961885945888846E-4</v>
      </c>
      <c r="AM504" s="13">
        <f t="shared" si="700"/>
        <v>2.0089480669831447E-3</v>
      </c>
      <c r="AN504" s="13">
        <f t="shared" si="701"/>
        <v>3.2980066817929901E-3</v>
      </c>
      <c r="AO504" s="13">
        <f t="shared" si="702"/>
        <v>2.7071003606093883E-3</v>
      </c>
      <c r="AP504" s="13">
        <f t="shared" si="703"/>
        <v>1.481378110980122E-3</v>
      </c>
      <c r="AQ504" s="13">
        <f t="shared" si="704"/>
        <v>6.0797924403429952E-4</v>
      </c>
      <c r="AR504" s="13">
        <f t="shared" si="705"/>
        <v>4.8621504343127845E-3</v>
      </c>
      <c r="AS504" s="13">
        <f t="shared" si="706"/>
        <v>6.6886624063659909E-3</v>
      </c>
      <c r="AT504" s="13">
        <f t="shared" si="707"/>
        <v>4.6006602830108633E-3</v>
      </c>
      <c r="AU504" s="13">
        <f t="shared" si="708"/>
        <v>2.1096470169709473E-3</v>
      </c>
      <c r="AV504" s="13">
        <f t="shared" si="709"/>
        <v>7.2553887851426249E-4</v>
      </c>
      <c r="AW504" s="13">
        <f t="shared" si="710"/>
        <v>1.2522550020664805E-5</v>
      </c>
      <c r="AX504" s="13">
        <f t="shared" si="711"/>
        <v>4.6060467802970582E-4</v>
      </c>
      <c r="AY504" s="13">
        <f t="shared" si="712"/>
        <v>7.5615558748031277E-4</v>
      </c>
      <c r="AZ504" s="13">
        <f t="shared" si="713"/>
        <v>6.2067462593250265E-4</v>
      </c>
      <c r="BA504" s="13">
        <f t="shared" si="714"/>
        <v>3.396452596571665E-4</v>
      </c>
      <c r="BB504" s="13">
        <f t="shared" si="715"/>
        <v>1.3939538236431277E-4</v>
      </c>
      <c r="BC504" s="13">
        <f t="shared" si="716"/>
        <v>4.5767923024408293E-5</v>
      </c>
      <c r="BD504" s="13">
        <f t="shared" si="717"/>
        <v>1.330331769462377E-3</v>
      </c>
      <c r="BE504" s="13">
        <f t="shared" si="718"/>
        <v>1.8300832552613133E-3</v>
      </c>
      <c r="BF504" s="13">
        <f t="shared" si="719"/>
        <v>1.2587855142861656E-3</v>
      </c>
      <c r="BG504" s="13">
        <f t="shared" si="720"/>
        <v>5.7721999492692775E-4</v>
      </c>
      <c r="BH504" s="13">
        <f t="shared" si="721"/>
        <v>1.9851451186208506E-4</v>
      </c>
      <c r="BI504" s="13">
        <f t="shared" si="722"/>
        <v>5.4617666423465717E-5</v>
      </c>
      <c r="BJ504" s="14">
        <f t="shared" si="723"/>
        <v>0.32129822284658871</v>
      </c>
      <c r="BK504" s="14">
        <f t="shared" si="724"/>
        <v>0.24065160157189416</v>
      </c>
      <c r="BL504" s="14">
        <f t="shared" si="725"/>
        <v>0.40060722180735131</v>
      </c>
      <c r="BM504" s="14">
        <f t="shared" si="726"/>
        <v>0.5785742001439641</v>
      </c>
      <c r="BN504" s="14">
        <f t="shared" si="727"/>
        <v>0.41932139107712701</v>
      </c>
    </row>
    <row r="505" spans="1:66" x14ac:dyDescent="0.25">
      <c r="A505" t="s">
        <v>213</v>
      </c>
      <c r="B505" t="s">
        <v>217</v>
      </c>
      <c r="C505" t="s">
        <v>314</v>
      </c>
      <c r="D505" s="21">
        <v>44535</v>
      </c>
      <c r="E505" s="10">
        <f>VLOOKUP(A505,home!$A$2:$E$405,3,FALSE)</f>
        <v>1.2639</v>
      </c>
      <c r="F505" s="10">
        <f>VLOOKUP(B505,home!$B$2:$E$405,3,FALSE)</f>
        <v>0.83520000000000005</v>
      </c>
      <c r="G505" s="10">
        <f>VLOOKUP(C505,away!$B$2:$E$405,4,FALSE)</f>
        <v>0.96699999999999997</v>
      </c>
      <c r="H505" s="10">
        <f>VLOOKUP(A505,away!$A$2:$E$405,3,FALSE)</f>
        <v>1.1528</v>
      </c>
      <c r="I505" s="10">
        <f>VLOOKUP(C505,away!$B$2:$E$405,3,FALSE)</f>
        <v>0.81930000000000003</v>
      </c>
      <c r="J505" s="10">
        <f>VLOOKUP(B505,home!$B$2:$E$405,4,FALSE)</f>
        <v>1.0602</v>
      </c>
      <c r="K505" s="12">
        <f t="shared" si="672"/>
        <v>1.02077417376</v>
      </c>
      <c r="L505" s="12">
        <f t="shared" si="673"/>
        <v>1.0013472802080001</v>
      </c>
      <c r="M505" s="13">
        <f t="shared" si="674"/>
        <v>0.13237434091876923</v>
      </c>
      <c r="N505" s="13">
        <f t="shared" si="675"/>
        <v>0.13512430847838122</v>
      </c>
      <c r="O505" s="13">
        <f t="shared" si="676"/>
        <v>0.13255268624833616</v>
      </c>
      <c r="P505" s="13">
        <f t="shared" si="677"/>
        <v>0.13530635878481384</v>
      </c>
      <c r="Q505" s="13">
        <f t="shared" si="678"/>
        <v>6.8965702170955476E-2</v>
      </c>
      <c r="R505" s="13">
        <f t="shared" si="679"/>
        <v>6.6365635929517885E-2</v>
      </c>
      <c r="S505" s="13">
        <f t="shared" si="680"/>
        <v>3.4575829803071979E-2</v>
      </c>
      <c r="T505" s="13">
        <f t="shared" si="681"/>
        <v>6.9058618296521226E-2</v>
      </c>
      <c r="U505" s="13">
        <f t="shared" si="682"/>
        <v>6.774432718201058E-2</v>
      </c>
      <c r="V505" s="13">
        <f t="shared" si="683"/>
        <v>3.9268516845202307E-3</v>
      </c>
      <c r="W505" s="13">
        <f t="shared" si="684"/>
        <v>2.3466135883778438E-2</v>
      </c>
      <c r="X505" s="13">
        <f t="shared" si="685"/>
        <v>2.3497751344212895E-2</v>
      </c>
      <c r="Y505" s="13">
        <f t="shared" si="686"/>
        <v>1.1764704699765731E-2</v>
      </c>
      <c r="Z505" s="13">
        <f t="shared" si="687"/>
        <v>2.2151683012432359E-2</v>
      </c>
      <c r="AA505" s="13">
        <f t="shared" si="688"/>
        <v>2.2611865924409065E-2</v>
      </c>
      <c r="AB505" s="13">
        <f t="shared" si="689"/>
        <v>1.1540804378080281E-2</v>
      </c>
      <c r="AC505" s="13">
        <f t="shared" si="690"/>
        <v>2.5086432878185737E-4</v>
      </c>
      <c r="AD505" s="13">
        <f t="shared" si="691"/>
        <v>5.9884063670259547E-3</v>
      </c>
      <c r="AE505" s="13">
        <f t="shared" si="692"/>
        <v>5.9964744284017107E-3</v>
      </c>
      <c r="AF505" s="13">
        <f t="shared" si="693"/>
        <v>3.0022766798584372E-3</v>
      </c>
      <c r="AG505" s="13">
        <f t="shared" si="694"/>
        <v>1.0021071959360505E-3</v>
      </c>
      <c r="AH505" s="13">
        <f t="shared" si="695"/>
        <v>5.5453818841322252E-3</v>
      </c>
      <c r="AI505" s="13">
        <f t="shared" si="696"/>
        <v>5.6605826109587427E-3</v>
      </c>
      <c r="AJ505" s="13">
        <f t="shared" si="697"/>
        <v>2.8890882688508172E-3</v>
      </c>
      <c r="AK505" s="13">
        <f t="shared" si="698"/>
        <v>9.8303556351863404E-4</v>
      </c>
      <c r="AL505" s="13">
        <f t="shared" si="699"/>
        <v>1.0256833353315435E-5</v>
      </c>
      <c r="AM505" s="13">
        <f t="shared" si="700"/>
        <v>1.2225621122880089E-3</v>
      </c>
      <c r="AN505" s="13">
        <f t="shared" si="701"/>
        <v>1.2242092460249454E-3</v>
      </c>
      <c r="AO505" s="13">
        <f t="shared" si="702"/>
        <v>6.129292994562827E-4</v>
      </c>
      <c r="AP505" s="13">
        <f t="shared" si="703"/>
        <v>2.0458502899011453E-4</v>
      </c>
      <c r="AQ505" s="13">
        <f t="shared" si="704"/>
        <v>5.1215165587631507E-5</v>
      </c>
      <c r="AR505" s="13">
        <f t="shared" si="705"/>
        <v>1.110570613478104E-3</v>
      </c>
      <c r="AS505" s="13">
        <f t="shared" si="706"/>
        <v>1.1336418003752478E-3</v>
      </c>
      <c r="AT505" s="13">
        <f t="shared" si="707"/>
        <v>5.7859613605892109E-4</v>
      </c>
      <c r="AU505" s="13">
        <f t="shared" si="708"/>
        <v>1.9687199757542463E-4</v>
      </c>
      <c r="AV505" s="13">
        <f t="shared" si="709"/>
        <v>5.0240462665383686E-5</v>
      </c>
      <c r="AW505" s="13">
        <f t="shared" si="710"/>
        <v>2.9122268041511646E-7</v>
      </c>
      <c r="AX505" s="13">
        <f t="shared" si="711"/>
        <v>2.0799330500684534E-4</v>
      </c>
      <c r="AY505" s="13">
        <f t="shared" si="712"/>
        <v>2.0827353027007761E-4</v>
      </c>
      <c r="AZ505" s="13">
        <f t="shared" si="713"/>
        <v>1.0427706653763039E-4</v>
      </c>
      <c r="BA505" s="13">
        <f t="shared" si="714"/>
        <v>3.480585232184162E-5</v>
      </c>
      <c r="BB505" s="13">
        <f t="shared" si="715"/>
        <v>8.7131863894493522E-6</v>
      </c>
      <c r="BC505" s="13">
        <f t="shared" si="716"/>
        <v>1.744985098604095E-6</v>
      </c>
      <c r="BD505" s="13">
        <f t="shared" si="717"/>
        <v>1.8534447721420486E-4</v>
      </c>
      <c r="BE505" s="13">
        <f t="shared" si="718"/>
        <v>1.8919485558930907E-4</v>
      </c>
      <c r="BF505" s="13">
        <f t="shared" si="719"/>
        <v>9.6562611196909735E-5</v>
      </c>
      <c r="BG505" s="13">
        <f t="shared" si="720"/>
        <v>3.2856206553544558E-5</v>
      </c>
      <c r="BH505" s="13">
        <f t="shared" si="721"/>
        <v>8.3846917743955843E-6</v>
      </c>
      <c r="BI505" s="13">
        <f t="shared" si="722"/>
        <v>1.7117753636481849E-6</v>
      </c>
      <c r="BJ505" s="14">
        <f t="shared" si="723"/>
        <v>0.35174779432280862</v>
      </c>
      <c r="BK505" s="14">
        <f t="shared" si="724"/>
        <v>0.30665277588358059</v>
      </c>
      <c r="BL505" s="14">
        <f t="shared" si="725"/>
        <v>0.31947738361765937</v>
      </c>
      <c r="BM505" s="14">
        <f t="shared" si="726"/>
        <v>0.32913262199811744</v>
      </c>
      <c r="BN505" s="14">
        <f t="shared" si="727"/>
        <v>0.67068903253077372</v>
      </c>
    </row>
    <row r="506" spans="1:66" s="10" customFormat="1" x14ac:dyDescent="0.25">
      <c r="A506" t="s">
        <v>213</v>
      </c>
      <c r="B506" t="s">
        <v>215</v>
      </c>
      <c r="C506" t="s">
        <v>315</v>
      </c>
      <c r="D506" s="21">
        <v>44535</v>
      </c>
      <c r="E506" s="10">
        <f>VLOOKUP(A506,home!$A$2:$E$405,3,FALSE)</f>
        <v>1.2639</v>
      </c>
      <c r="F506" s="10">
        <f>VLOOKUP(B506,home!$B$2:$E$405,3,FALSE)</f>
        <v>0.87909999999999999</v>
      </c>
      <c r="G506" s="10">
        <f>VLOOKUP(C506,away!$B$2:$E$405,4,FALSE)</f>
        <v>0.39560000000000001</v>
      </c>
      <c r="H506" s="10">
        <f>VLOOKUP(A506,away!$A$2:$E$405,3,FALSE)</f>
        <v>1.1528</v>
      </c>
      <c r="I506" s="10">
        <f>VLOOKUP(C506,away!$B$2:$E$405,3,FALSE)</f>
        <v>1.5421</v>
      </c>
      <c r="J506" s="10">
        <f>VLOOKUP(B506,home!$B$2:$E$405,4,FALSE)</f>
        <v>1.0602</v>
      </c>
      <c r="K506" s="12">
        <f t="shared" si="672"/>
        <v>0.43954898024399996</v>
      </c>
      <c r="L506" s="12">
        <f t="shared" si="673"/>
        <v>1.884752399376</v>
      </c>
      <c r="M506" s="13">
        <f t="shared" si="674"/>
        <v>9.7851781426352938E-2</v>
      </c>
      <c r="N506" s="13">
        <f t="shared" si="675"/>
        <v>4.30106507410122E-2</v>
      </c>
      <c r="O506" s="13">
        <f t="shared" si="676"/>
        <v>0.18442637982653456</v>
      </c>
      <c r="P506" s="13">
        <f t="shared" si="677"/>
        <v>8.1064427182845858E-2</v>
      </c>
      <c r="Q506" s="13">
        <f t="shared" si="678"/>
        <v>9.4526438364213768E-3</v>
      </c>
      <c r="R506" s="13">
        <f t="shared" si="679"/>
        <v>0.17379903094314531</v>
      </c>
      <c r="S506" s="13">
        <f t="shared" si="680"/>
        <v>1.6789273681820618E-2</v>
      </c>
      <c r="T506" s="13">
        <f t="shared" si="681"/>
        <v>1.7815893151141945E-2</v>
      </c>
      <c r="U506" s="13">
        <f t="shared" si="682"/>
        <v>7.6393186818454903E-2</v>
      </c>
      <c r="V506" s="13">
        <f t="shared" si="683"/>
        <v>1.5454358441055621E-3</v>
      </c>
      <c r="W506" s="13">
        <f t="shared" si="684"/>
        <v>1.3849666529695825E-3</v>
      </c>
      <c r="X506" s="13">
        <f t="shared" si="685"/>
        <v>2.6103192222401679E-3</v>
      </c>
      <c r="Y506" s="13">
        <f t="shared" si="686"/>
        <v>2.4599027086272263E-3</v>
      </c>
      <c r="Z506" s="13">
        <f t="shared" si="687"/>
        <v>0.1091893801931056</v>
      </c>
      <c r="AA506" s="13">
        <f t="shared" si="688"/>
        <v>4.7994080717353969E-2</v>
      </c>
      <c r="AB506" s="13">
        <f t="shared" si="689"/>
        <v>1.054787461853058E-2</v>
      </c>
      <c r="AC506" s="13">
        <f t="shared" si="690"/>
        <v>8.0018900540243266E-5</v>
      </c>
      <c r="AD506" s="13">
        <f t="shared" si="691"/>
        <v>1.5219016999618146E-4</v>
      </c>
      <c r="AE506" s="13">
        <f t="shared" si="692"/>
        <v>2.8684078806174424E-4</v>
      </c>
      <c r="AF506" s="13">
        <f t="shared" si="693"/>
        <v>2.7031193176913767E-4</v>
      </c>
      <c r="AG506" s="13">
        <f t="shared" si="694"/>
        <v>1.6982368732728129E-4</v>
      </c>
      <c r="AH506" s="13">
        <f t="shared" si="695"/>
        <v>5.1448736576333531E-2</v>
      </c>
      <c r="AI506" s="13">
        <f t="shared" si="696"/>
        <v>2.2614239696969581E-2</v>
      </c>
      <c r="AJ506" s="13">
        <f t="shared" si="697"/>
        <v>4.9700329988981813E-3</v>
      </c>
      <c r="AK506" s="13">
        <f t="shared" si="698"/>
        <v>7.2819097881490812E-4</v>
      </c>
      <c r="AL506" s="13">
        <f t="shared" si="699"/>
        <v>2.6516375038008171E-6</v>
      </c>
      <c r="AM506" s="13">
        <f t="shared" si="700"/>
        <v>1.3379006804996518E-5</v>
      </c>
      <c r="AN506" s="13">
        <f t="shared" si="701"/>
        <v>2.5216115176985012E-5</v>
      </c>
      <c r="AO506" s="13">
        <f t="shared" si="702"/>
        <v>2.3763066791382042E-5</v>
      </c>
      <c r="AP506" s="13">
        <f t="shared" si="703"/>
        <v>1.4929165717196485E-5</v>
      </c>
      <c r="AQ506" s="13">
        <f t="shared" si="704"/>
        <v>7.0344452265420006E-6</v>
      </c>
      <c r="AR506" s="13">
        <f t="shared" si="705"/>
        <v>1.9393625941421681E-2</v>
      </c>
      <c r="AS506" s="13">
        <f t="shared" si="706"/>
        <v>8.5244485057854816E-3</v>
      </c>
      <c r="AT506" s="13">
        <f t="shared" si="707"/>
        <v>1.8734563239302488E-3</v>
      </c>
      <c r="AU506" s="13">
        <f t="shared" si="708"/>
        <v>2.7449193890507123E-4</v>
      </c>
      <c r="AV506" s="13">
        <f t="shared" si="709"/>
        <v>3.0163162957730601E-5</v>
      </c>
      <c r="AW506" s="13">
        <f t="shared" si="710"/>
        <v>6.1020144790206267E-8</v>
      </c>
      <c r="AX506" s="13">
        <f t="shared" si="711"/>
        <v>9.8012146630229154E-7</v>
      </c>
      <c r="AY506" s="13">
        <f t="shared" si="712"/>
        <v>1.847286285293167E-6</v>
      </c>
      <c r="AZ506" s="13">
        <f t="shared" si="713"/>
        <v>1.7408386292703379E-6</v>
      </c>
      <c r="BA506" s="13">
        <f t="shared" si="714"/>
        <v>1.0936832611478989E-6</v>
      </c>
      <c r="BB506" s="13">
        <f t="shared" si="715"/>
        <v>5.1533053765146774E-7</v>
      </c>
      <c r="BC506" s="13">
        <f t="shared" si="716"/>
        <v>1.9425409346206561E-7</v>
      </c>
      <c r="BD506" s="13">
        <f t="shared" si="717"/>
        <v>6.0920305042825203E-3</v>
      </c>
      <c r="BE506" s="13">
        <f t="shared" si="718"/>
        <v>2.6777457957727221E-3</v>
      </c>
      <c r="BF506" s="13">
        <f t="shared" si="719"/>
        <v>5.8850021694227908E-4</v>
      </c>
      <c r="BG506" s="13">
        <f t="shared" si="720"/>
        <v>8.6224890076783836E-5</v>
      </c>
      <c r="BH506" s="13">
        <f t="shared" si="721"/>
        <v>9.4750156262253316E-6</v>
      </c>
      <c r="BI506" s="13">
        <f t="shared" si="722"/>
        <v>8.3294669126066228E-7</v>
      </c>
      <c r="BJ506" s="14">
        <f t="shared" si="723"/>
        <v>7.7704236203557084E-2</v>
      </c>
      <c r="BK506" s="14">
        <f t="shared" si="724"/>
        <v>0.19733543595945433</v>
      </c>
      <c r="BL506" s="14">
        <f t="shared" si="725"/>
        <v>0.6124727484174276</v>
      </c>
      <c r="BM506" s="14">
        <f t="shared" si="726"/>
        <v>0.40709510055109172</v>
      </c>
      <c r="BN506" s="14">
        <f t="shared" si="727"/>
        <v>0.5896049139563122</v>
      </c>
    </row>
    <row r="507" spans="1:66" x14ac:dyDescent="0.25">
      <c r="A507" t="s">
        <v>213</v>
      </c>
      <c r="B507" t="s">
        <v>214</v>
      </c>
      <c r="C507" t="s">
        <v>222</v>
      </c>
      <c r="D507" s="21">
        <v>44535</v>
      </c>
      <c r="E507" s="10">
        <f>VLOOKUP(A507,home!$A$2:$E$405,3,FALSE)</f>
        <v>1.2639</v>
      </c>
      <c r="F507" s="10">
        <f>VLOOKUP(B507,home!$B$2:$E$405,3,FALSE)</f>
        <v>1.6264000000000001</v>
      </c>
      <c r="G507" s="10">
        <f>VLOOKUP(C507,away!$B$2:$E$405,4,FALSE)</f>
        <v>1.1868000000000001</v>
      </c>
      <c r="H507" s="10">
        <f>VLOOKUP(A507,away!$A$2:$E$405,3,FALSE)</f>
        <v>1.1528</v>
      </c>
      <c r="I507" s="10">
        <f>VLOOKUP(C507,away!$B$2:$E$405,3,FALSE)</f>
        <v>1.3011999999999999</v>
      </c>
      <c r="J507" s="10">
        <f>VLOOKUP(B507,home!$B$2:$E$405,4,FALSE)</f>
        <v>0.53010000000000002</v>
      </c>
      <c r="K507" s="12">
        <f t="shared" si="672"/>
        <v>2.439594340128</v>
      </c>
      <c r="L507" s="12">
        <f t="shared" si="673"/>
        <v>0.79516238313599996</v>
      </c>
      <c r="M507" s="13">
        <f t="shared" si="674"/>
        <v>3.9369781527125447E-2</v>
      </c>
      <c r="N507" s="13">
        <f t="shared" si="675"/>
        <v>9.6046296185651137E-2</v>
      </c>
      <c r="O507" s="13">
        <f t="shared" si="676"/>
        <v>3.1305369302652736E-2</v>
      </c>
      <c r="P507" s="13">
        <f t="shared" si="677"/>
        <v>7.6372401766368447E-2</v>
      </c>
      <c r="Q507" s="13">
        <f t="shared" si="678"/>
        <v>0.11715700028238604</v>
      </c>
      <c r="R507" s="13">
        <f t="shared" si="679"/>
        <v>1.2446426029824962E-2</v>
      </c>
      <c r="S507" s="13">
        <f t="shared" si="680"/>
        <v>3.7038202431634588E-2</v>
      </c>
      <c r="T507" s="13">
        <f t="shared" si="681"/>
        <v>9.3158839545607094E-2</v>
      </c>
      <c r="U507" s="13">
        <f t="shared" si="682"/>
        <v>3.0364230497182794E-2</v>
      </c>
      <c r="V507" s="13">
        <f t="shared" si="683"/>
        <v>7.9832703241752775E-3</v>
      </c>
      <c r="W507" s="13">
        <f t="shared" si="684"/>
        <v>9.5271851598427798E-2</v>
      </c>
      <c r="X507" s="13">
        <f t="shared" si="685"/>
        <v>7.5756592562785177E-2</v>
      </c>
      <c r="Y507" s="13">
        <f t="shared" si="686"/>
        <v>3.0119396340243614E-2</v>
      </c>
      <c r="Z507" s="13">
        <f t="shared" si="687"/>
        <v>3.2989765944671868E-3</v>
      </c>
      <c r="AA507" s="13">
        <f t="shared" si="688"/>
        <v>8.0481646280768943E-3</v>
      </c>
      <c r="AB507" s="13">
        <f t="shared" si="689"/>
        <v>9.8171284375373844E-3</v>
      </c>
      <c r="AC507" s="13">
        <f t="shared" si="690"/>
        <v>9.6790848360969685E-4</v>
      </c>
      <c r="AD507" s="13">
        <f t="shared" si="691"/>
        <v>5.8106167483259807E-2</v>
      </c>
      <c r="AE507" s="13">
        <f t="shared" si="692"/>
        <v>4.6203838610888413E-2</v>
      </c>
      <c r="AF507" s="13">
        <f t="shared" si="693"/>
        <v>1.8369777209932579E-2</v>
      </c>
      <c r="AG507" s="13">
        <f t="shared" si="694"/>
        <v>4.8689852746424574E-3</v>
      </c>
      <c r="AH507" s="13">
        <f t="shared" si="695"/>
        <v>6.5580552269160341E-4</v>
      </c>
      <c r="AI507" s="13">
        <f t="shared" si="696"/>
        <v>1.5998994413831203E-3</v>
      </c>
      <c r="AJ507" s="13">
        <f t="shared" si="697"/>
        <v>1.9515528109861052E-3</v>
      </c>
      <c r="AK507" s="13">
        <f t="shared" si="698"/>
        <v>1.5869990640475298E-3</v>
      </c>
      <c r="AL507" s="13">
        <f t="shared" si="699"/>
        <v>7.5104806494681616E-5</v>
      </c>
      <c r="AM507" s="13">
        <f t="shared" si="700"/>
        <v>2.835109546373803E-2</v>
      </c>
      <c r="AN507" s="13">
        <f t="shared" si="701"/>
        <v>2.2543724633462169E-2</v>
      </c>
      <c r="AO507" s="13">
        <f t="shared" si="702"/>
        <v>8.9629609021527629E-3</v>
      </c>
      <c r="AP507" s="13">
        <f t="shared" si="703"/>
        <v>2.3756697836368611E-3</v>
      </c>
      <c r="AQ507" s="13">
        <f t="shared" si="704"/>
        <v>4.7226081167521799E-4</v>
      </c>
      <c r="AR507" s="13">
        <f t="shared" si="705"/>
        <v>1.0429437645944111E-4</v>
      </c>
      <c r="AS507" s="13">
        <f t="shared" si="706"/>
        <v>2.544359705176315E-4</v>
      </c>
      <c r="AT507" s="13">
        <f t="shared" si="707"/>
        <v>3.1036027679989429E-4</v>
      </c>
      <c r="AU507" s="13">
        <f t="shared" si="708"/>
        <v>2.5238439156052714E-4</v>
      </c>
      <c r="AV507" s="13">
        <f t="shared" si="709"/>
        <v>1.5392888329692774E-4</v>
      </c>
      <c r="AW507" s="13">
        <f t="shared" si="710"/>
        <v>4.0470509739142447E-6</v>
      </c>
      <c r="AX507" s="13">
        <f t="shared" si="711"/>
        <v>1.1527528671627329E-2</v>
      </c>
      <c r="AY507" s="13">
        <f t="shared" si="712"/>
        <v>9.1662571701997542E-3</v>
      </c>
      <c r="AZ507" s="13">
        <f t="shared" si="713"/>
        <v>3.644331447946742E-3</v>
      </c>
      <c r="BA507" s="13">
        <f t="shared" si="714"/>
        <v>9.6594509302893369E-4</v>
      </c>
      <c r="BB507" s="13">
        <f t="shared" si="715"/>
        <v>1.9202080053785302E-4</v>
      </c>
      <c r="BC507" s="13">
        <f t="shared" si="716"/>
        <v>3.053754347347235E-5</v>
      </c>
      <c r="BD507" s="13">
        <f t="shared" si="717"/>
        <v>1.3821827488862051E-5</v>
      </c>
      <c r="BE507" s="13">
        <f t="shared" si="718"/>
        <v>3.3719652112053471E-5</v>
      </c>
      <c r="BF507" s="13">
        <f t="shared" si="719"/>
        <v>4.1131136221825415E-5</v>
      </c>
      <c r="BG507" s="13">
        <f t="shared" si="720"/>
        <v>3.3447762376599676E-5</v>
      </c>
      <c r="BH507" s="13">
        <f t="shared" si="721"/>
        <v>2.0399742945974709E-5</v>
      </c>
      <c r="BI507" s="13">
        <f t="shared" si="722"/>
        <v>9.9534194862131923E-6</v>
      </c>
      <c r="BJ507" s="14">
        <f t="shared" si="723"/>
        <v>0.72329107741530307</v>
      </c>
      <c r="BK507" s="14">
        <f t="shared" si="724"/>
        <v>0.17097292650960788</v>
      </c>
      <c r="BL507" s="14">
        <f t="shared" si="725"/>
        <v>9.9003453173649114E-2</v>
      </c>
      <c r="BM507" s="14">
        <f t="shared" si="726"/>
        <v>0.61470694847979279</v>
      </c>
      <c r="BN507" s="14">
        <f t="shared" si="727"/>
        <v>0.3726972750940088</v>
      </c>
    </row>
    <row r="508" spans="1:66" x14ac:dyDescent="0.25">
      <c r="A508" t="s">
        <v>213</v>
      </c>
      <c r="B508" t="s">
        <v>221</v>
      </c>
      <c r="C508" t="s">
        <v>218</v>
      </c>
      <c r="D508" s="21">
        <v>44535</v>
      </c>
      <c r="E508" s="10">
        <f>VLOOKUP(A508,home!$A$2:$E$405,3,FALSE)</f>
        <v>1.2639</v>
      </c>
      <c r="F508" s="10">
        <f>VLOOKUP(B508,home!$B$2:$E$405,3,FALSE)</f>
        <v>1.0109999999999999</v>
      </c>
      <c r="G508" s="10">
        <f>VLOOKUP(C508,away!$B$2:$E$405,4,FALSE)</f>
        <v>0.61539999999999995</v>
      </c>
      <c r="H508" s="10">
        <f>VLOOKUP(A508,away!$A$2:$E$405,3,FALSE)</f>
        <v>1.1528</v>
      </c>
      <c r="I508" s="10">
        <f>VLOOKUP(C508,away!$B$2:$E$405,3,FALSE)</f>
        <v>1.2529999999999999</v>
      </c>
      <c r="J508" s="10">
        <f>VLOOKUP(B508,home!$B$2:$E$405,4,FALSE)</f>
        <v>0.81930000000000003</v>
      </c>
      <c r="K508" s="12">
        <f t="shared" si="672"/>
        <v>0.78635990465999994</v>
      </c>
      <c r="L508" s="12">
        <f t="shared" si="673"/>
        <v>1.1834447671200001</v>
      </c>
      <c r="M508" s="13">
        <f t="shared" si="674"/>
        <v>0.13948409873507209</v>
      </c>
      <c r="N508" s="13">
        <f t="shared" si="675"/>
        <v>0.10968470258289728</v>
      </c>
      <c r="O508" s="13">
        <f t="shared" si="676"/>
        <v>0.16507172674447046</v>
      </c>
      <c r="P508" s="13">
        <f t="shared" si="677"/>
        <v>0.12980578730484332</v>
      </c>
      <c r="Q508" s="13">
        <f t="shared" si="678"/>
        <v>4.3125826132873774E-2</v>
      </c>
      <c r="R508" s="13">
        <f t="shared" si="679"/>
        <v>9.7676635607603091E-2</v>
      </c>
      <c r="S508" s="13">
        <f t="shared" si="680"/>
        <v>3.0199754973205345E-2</v>
      </c>
      <c r="T508" s="13">
        <f t="shared" si="681"/>
        <v>5.1037033264676408E-2</v>
      </c>
      <c r="U508" s="13">
        <f t="shared" si="682"/>
        <v>7.6808989863904303E-2</v>
      </c>
      <c r="V508" s="13">
        <f t="shared" si="683"/>
        <v>3.1227000116542101E-3</v>
      </c>
      <c r="W508" s="13">
        <f t="shared" si="684"/>
        <v>1.1304140175410121E-2</v>
      </c>
      <c r="X508" s="13">
        <f t="shared" si="685"/>
        <v>1.3377825537380065E-2</v>
      </c>
      <c r="Y508" s="13">
        <f t="shared" si="686"/>
        <v>7.9159588138283735E-3</v>
      </c>
      <c r="Z508" s="13">
        <f t="shared" si="687"/>
        <v>3.8531634426568311E-2</v>
      </c>
      <c r="AA508" s="13">
        <f t="shared" si="688"/>
        <v>3.0299732374070222E-2</v>
      </c>
      <c r="AB508" s="13">
        <f t="shared" si="689"/>
        <v>1.1913247330448686E-2</v>
      </c>
      <c r="AC508" s="13">
        <f t="shared" si="690"/>
        <v>1.8162667698573391E-4</v>
      </c>
      <c r="AD508" s="13">
        <f t="shared" si="691"/>
        <v>2.2222806476496944E-3</v>
      </c>
      <c r="AE508" s="13">
        <f t="shared" si="692"/>
        <v>2.6299464035330752E-3</v>
      </c>
      <c r="AF508" s="13">
        <f t="shared" si="693"/>
        <v>1.5561981545336413E-3</v>
      </c>
      <c r="AG508" s="13">
        <f t="shared" si="694"/>
        <v>6.1389152086154626E-4</v>
      </c>
      <c r="AH508" s="13">
        <f t="shared" si="695"/>
        <v>1.1400015282675783E-2</v>
      </c>
      <c r="AI508" s="13">
        <f t="shared" si="696"/>
        <v>8.9645149308074691E-3</v>
      </c>
      <c r="AJ508" s="13">
        <f t="shared" si="697"/>
        <v>3.5246675531564534E-3</v>
      </c>
      <c r="AK508" s="13">
        <f t="shared" si="698"/>
        <v>9.2388574701943486E-4</v>
      </c>
      <c r="AL508" s="13">
        <f t="shared" si="699"/>
        <v>6.7609696059978505E-6</v>
      </c>
      <c r="AM508" s="13">
        <f t="shared" si="700"/>
        <v>3.4950247964271532E-4</v>
      </c>
      <c r="AN508" s="13">
        <f t="shared" si="701"/>
        <v>4.1361688062863577E-4</v>
      </c>
      <c r="AO508" s="13">
        <f t="shared" si="702"/>
        <v>2.4474636648622847E-4</v>
      </c>
      <c r="AP508" s="13">
        <f t="shared" si="703"/>
        <v>9.6547935563253586E-5</v>
      </c>
      <c r="AQ508" s="13">
        <f t="shared" si="704"/>
        <v>2.8564787279642865E-5</v>
      </c>
      <c r="AR508" s="13">
        <f t="shared" si="705"/>
        <v>2.6982576862741338E-3</v>
      </c>
      <c r="AS508" s="13">
        <f t="shared" si="706"/>
        <v>2.1218016569266394E-3</v>
      </c>
      <c r="AT508" s="13">
        <f t="shared" si="707"/>
        <v>8.3424987432413091E-4</v>
      </c>
      <c r="AU508" s="13">
        <f t="shared" si="708"/>
        <v>2.1867355054538024E-4</v>
      </c>
      <c r="AV508" s="13">
        <f t="shared" si="709"/>
        <v>4.2989028089632215E-5</v>
      </c>
      <c r="AW508" s="13">
        <f t="shared" si="710"/>
        <v>1.7477360235352298E-7</v>
      </c>
      <c r="AX508" s="13">
        <f t="shared" si="711"/>
        <v>4.5805789428379857E-5</v>
      </c>
      <c r="AY508" s="13">
        <f t="shared" si="712"/>
        <v>5.4208621802816756E-5</v>
      </c>
      <c r="AZ508" s="13">
        <f t="shared" si="713"/>
        <v>3.2076454902665324E-5</v>
      </c>
      <c r="BA508" s="13">
        <f t="shared" si="714"/>
        <v>1.2653570900773315E-5</v>
      </c>
      <c r="BB508" s="13">
        <f t="shared" si="715"/>
        <v>3.7437005669755232E-6</v>
      </c>
      <c r="BC508" s="13">
        <f t="shared" si="716"/>
        <v>8.8609256913027104E-7</v>
      </c>
      <c r="BD508" s="13">
        <f t="shared" si="717"/>
        <v>5.322064898604079E-4</v>
      </c>
      <c r="BE508" s="13">
        <f t="shared" si="718"/>
        <v>4.1850584462606354E-4</v>
      </c>
      <c r="BF508" s="13">
        <f t="shared" si="719"/>
        <v>1.6454810803990201E-4</v>
      </c>
      <c r="BG508" s="13">
        <f t="shared" si="720"/>
        <v>4.3131344850080252E-5</v>
      </c>
      <c r="BH508" s="13">
        <f t="shared" si="721"/>
        <v>8.479190056041671E-6</v>
      </c>
      <c r="BI508" s="13">
        <f t="shared" si="722"/>
        <v>1.3335390168125897E-6</v>
      </c>
      <c r="BJ508" s="14">
        <f t="shared" si="723"/>
        <v>0.24475015591341515</v>
      </c>
      <c r="BK508" s="14">
        <f t="shared" si="724"/>
        <v>0.30285493729316959</v>
      </c>
      <c r="BL508" s="14">
        <f t="shared" si="725"/>
        <v>0.4136675917467651</v>
      </c>
      <c r="BM508" s="14">
        <f t="shared" si="726"/>
        <v>0.3149015084239577</v>
      </c>
      <c r="BN508" s="14">
        <f t="shared" si="727"/>
        <v>0.68484877710776004</v>
      </c>
    </row>
    <row r="509" spans="1:66" x14ac:dyDescent="0.25">
      <c r="A509" t="s">
        <v>213</v>
      </c>
      <c r="B509" t="s">
        <v>219</v>
      </c>
      <c r="C509" t="s">
        <v>223</v>
      </c>
      <c r="D509" s="21">
        <v>44535</v>
      </c>
      <c r="E509" s="10">
        <f>VLOOKUP(A509,home!$A$2:$E$405,3,FALSE)</f>
        <v>1.2639</v>
      </c>
      <c r="F509" s="10">
        <f>VLOOKUP(B509,home!$B$2:$E$405,3,FALSE)</f>
        <v>1.1868000000000001</v>
      </c>
      <c r="G509" s="10">
        <f>VLOOKUP(C509,away!$B$2:$E$405,4,FALSE)</f>
        <v>0.83520000000000005</v>
      </c>
      <c r="H509" s="10">
        <f>VLOOKUP(A509,away!$A$2:$E$405,3,FALSE)</f>
        <v>1.1528</v>
      </c>
      <c r="I509" s="10">
        <f>VLOOKUP(C509,away!$B$2:$E$405,3,FALSE)</f>
        <v>0.91559999999999997</v>
      </c>
      <c r="J509" s="10">
        <f>VLOOKUP(B509,home!$B$2:$E$405,4,FALSE)</f>
        <v>1.1566000000000001</v>
      </c>
      <c r="K509" s="12">
        <f t="shared" si="672"/>
        <v>1.252797093504</v>
      </c>
      <c r="L509" s="12">
        <f t="shared" si="673"/>
        <v>1.220795556288</v>
      </c>
      <c r="M509" s="13">
        <f t="shared" si="674"/>
        <v>8.4281520446334232E-2</v>
      </c>
      <c r="N509" s="13">
        <f t="shared" si="675"/>
        <v>0.10558764385126548</v>
      </c>
      <c r="O509" s="13">
        <f t="shared" si="676"/>
        <v>0.10289050563808103</v>
      </c>
      <c r="P509" s="13">
        <f t="shared" si="677"/>
        <v>0.12890092641254486</v>
      </c>
      <c r="Q509" s="13">
        <f t="shared" si="678"/>
        <v>6.6139946663400478E-2</v>
      </c>
      <c r="R509" s="13">
        <f t="shared" si="679"/>
        <v>6.2804136033597385E-2</v>
      </c>
      <c r="S509" s="13">
        <f t="shared" si="680"/>
        <v>4.9285563258769476E-2</v>
      </c>
      <c r="T509" s="13">
        <f t="shared" si="681"/>
        <v>8.0743352979804617E-2</v>
      </c>
      <c r="U509" s="13">
        <f t="shared" si="682"/>
        <v>7.8680839082920645E-2</v>
      </c>
      <c r="V509" s="13">
        <f t="shared" si="683"/>
        <v>8.3753100181072782E-3</v>
      </c>
      <c r="W509" s="13">
        <f t="shared" si="684"/>
        <v>2.7619977648139223E-2</v>
      </c>
      <c r="X509" s="13">
        <f t="shared" si="685"/>
        <v>3.3718345977622244E-2</v>
      </c>
      <c r="Y509" s="13">
        <f t="shared" si="686"/>
        <v>2.0581603467431306E-2</v>
      </c>
      <c r="Z509" s="13">
        <f t="shared" si="687"/>
        <v>2.5557003395440921E-2</v>
      </c>
      <c r="AA509" s="13">
        <f t="shared" si="688"/>
        <v>3.2017739572480247E-2</v>
      </c>
      <c r="AB509" s="13">
        <f t="shared" si="689"/>
        <v>2.0055865538485637E-2</v>
      </c>
      <c r="AC509" s="13">
        <f t="shared" si="690"/>
        <v>8.0057972273242593E-4</v>
      </c>
      <c r="AD509" s="13">
        <f t="shared" si="691"/>
        <v>8.6505569300585686E-3</v>
      </c>
      <c r="AE509" s="13">
        <f t="shared" si="692"/>
        <v>1.0560561459631862E-2</v>
      </c>
      <c r="AF509" s="13">
        <f t="shared" si="693"/>
        <v>6.4461432509124485E-3</v>
      </c>
      <c r="AG509" s="13">
        <f t="shared" si="694"/>
        <v>2.6231410119699336E-3</v>
      </c>
      <c r="AH509" s="13">
        <f t="shared" si="695"/>
        <v>7.7999690442979042E-3</v>
      </c>
      <c r="AI509" s="13">
        <f t="shared" si="696"/>
        <v>9.7717785481175878E-3</v>
      </c>
      <c r="AJ509" s="13">
        <f t="shared" si="697"/>
        <v>6.1210278817232277E-3</v>
      </c>
      <c r="AK509" s="13">
        <f t="shared" si="698"/>
        <v>2.5561353131599348E-3</v>
      </c>
      <c r="AL509" s="13">
        <f t="shared" si="699"/>
        <v>4.897655731923676E-5</v>
      </c>
      <c r="AM509" s="13">
        <f t="shared" si="700"/>
        <v>2.167478515833651E-3</v>
      </c>
      <c r="AN509" s="13">
        <f t="shared" si="701"/>
        <v>2.64604814047943E-3</v>
      </c>
      <c r="AO509" s="13">
        <f t="shared" si="702"/>
        <v>1.6151419058107075E-3</v>
      </c>
      <c r="AP509" s="13">
        <f t="shared" si="703"/>
        <v>6.5725268712941444E-4</v>
      </c>
      <c r="AQ509" s="13">
        <f t="shared" si="704"/>
        <v>2.005927899514842E-4</v>
      </c>
      <c r="AR509" s="13">
        <f t="shared" si="705"/>
        <v>1.9044335096925658E-3</v>
      </c>
      <c r="AS509" s="13">
        <f t="shared" si="706"/>
        <v>2.3858687657144686E-3</v>
      </c>
      <c r="AT509" s="13">
        <f t="shared" si="707"/>
        <v>1.4945047275845315E-3</v>
      </c>
      <c r="AU509" s="13">
        <f t="shared" si="708"/>
        <v>6.2410372631529598E-4</v>
      </c>
      <c r="AV509" s="13">
        <f t="shared" si="709"/>
        <v>1.9546883359320471E-4</v>
      </c>
      <c r="AW509" s="13">
        <f t="shared" si="710"/>
        <v>2.0806998238739963E-6</v>
      </c>
      <c r="AX509" s="13">
        <f t="shared" si="711"/>
        <v>4.5256846414479311E-4</v>
      </c>
      <c r="AY509" s="13">
        <f t="shared" si="712"/>
        <v>5.5249356994404837E-4</v>
      </c>
      <c r="AZ509" s="13">
        <f t="shared" si="713"/>
        <v>3.3724084753269392E-4</v>
      </c>
      <c r="BA509" s="13">
        <f t="shared" si="714"/>
        <v>1.3723404268890389E-4</v>
      </c>
      <c r="BB509" s="13">
        <f t="shared" si="715"/>
        <v>4.1883677371512917E-5</v>
      </c>
      <c r="BC509" s="13">
        <f t="shared" si="716"/>
        <v>1.0226281443228633E-5</v>
      </c>
      <c r="BD509" s="13">
        <f t="shared" si="717"/>
        <v>3.874873276464415E-4</v>
      </c>
      <c r="BE509" s="13">
        <f t="shared" si="718"/>
        <v>4.8544299784509409E-4</v>
      </c>
      <c r="BF509" s="13">
        <f t="shared" si="719"/>
        <v>3.0408078838110132E-4</v>
      </c>
      <c r="BG509" s="13">
        <f t="shared" si="720"/>
        <v>1.2698384262474952E-4</v>
      </c>
      <c r="BH509" s="13">
        <f t="shared" si="721"/>
        <v>3.9771247240563894E-5</v>
      </c>
      <c r="BI509" s="13">
        <f t="shared" si="722"/>
        <v>9.9650605896014804E-6</v>
      </c>
      <c r="BJ509" s="14">
        <f t="shared" si="723"/>
        <v>0.37148943416256597</v>
      </c>
      <c r="BK509" s="14">
        <f t="shared" si="724"/>
        <v>0.27224536998575155</v>
      </c>
      <c r="BL509" s="14">
        <f t="shared" si="725"/>
        <v>0.33065610748009133</v>
      </c>
      <c r="BM509" s="14">
        <f t="shared" si="726"/>
        <v>0.44879282310850616</v>
      </c>
      <c r="BN509" s="14">
        <f t="shared" si="727"/>
        <v>0.55060467904522337</v>
      </c>
    </row>
    <row r="510" spans="1:66" x14ac:dyDescent="0.25">
      <c r="A510" t="s">
        <v>213</v>
      </c>
      <c r="B510" t="s">
        <v>220</v>
      </c>
      <c r="C510" t="s">
        <v>216</v>
      </c>
      <c r="D510" s="21">
        <v>44535</v>
      </c>
      <c r="E510" s="10">
        <f>VLOOKUP(A510,home!$A$2:$E$405,3,FALSE)</f>
        <v>1.2639</v>
      </c>
      <c r="F510" s="10">
        <f>VLOOKUP(B510,home!$B$2:$E$405,3,FALSE)</f>
        <v>0.74719999999999998</v>
      </c>
      <c r="G510" s="10">
        <f>VLOOKUP(C510,away!$B$2:$E$405,4,FALSE)</f>
        <v>1.5824</v>
      </c>
      <c r="H510" s="10">
        <f>VLOOKUP(A510,away!$A$2:$E$405,3,FALSE)</f>
        <v>1.1528</v>
      </c>
      <c r="I510" s="10">
        <f>VLOOKUP(C510,away!$B$2:$E$405,3,FALSE)</f>
        <v>0.96379999999999999</v>
      </c>
      <c r="J510" s="10">
        <f>VLOOKUP(B510,home!$B$2:$E$405,4,FALSE)</f>
        <v>1.6385000000000001</v>
      </c>
      <c r="K510" s="12">
        <f t="shared" si="672"/>
        <v>1.4943965329920001</v>
      </c>
      <c r="L510" s="12">
        <f t="shared" si="673"/>
        <v>1.8204859666400002</v>
      </c>
      <c r="M510" s="13">
        <f t="shared" si="674"/>
        <v>3.633831809224862E-2</v>
      </c>
      <c r="N510" s="13">
        <f t="shared" si="675"/>
        <v>5.4303856571816814E-2</v>
      </c>
      <c r="O510" s="13">
        <f t="shared" si="676"/>
        <v>6.6153398138239033E-2</v>
      </c>
      <c r="P510" s="13">
        <f t="shared" si="677"/>
        <v>9.8859408823423853E-2</v>
      </c>
      <c r="Q510" s="13">
        <f t="shared" si="678"/>
        <v>4.0575747494508957E-2</v>
      </c>
      <c r="R510" s="13">
        <f t="shared" si="679"/>
        <v>6.0215666478106451E-2</v>
      </c>
      <c r="S510" s="13">
        <f t="shared" si="680"/>
        <v>6.7237445388271769E-2</v>
      </c>
      <c r="T510" s="13">
        <f t="shared" si="681"/>
        <v>7.3867578899681693E-2</v>
      </c>
      <c r="U510" s="13">
        <f t="shared" si="682"/>
        <v>8.9986083216684887E-2</v>
      </c>
      <c r="V510" s="13">
        <f t="shared" si="683"/>
        <v>2.0324594137814494E-2</v>
      </c>
      <c r="W510" s="13">
        <f t="shared" si="684"/>
        <v>2.0212085459784326E-2</v>
      </c>
      <c r="X510" s="13">
        <f t="shared" si="685"/>
        <v>3.6795817936065761E-2</v>
      </c>
      <c r="Y510" s="13">
        <f t="shared" si="686"/>
        <v>3.3493135091824076E-2</v>
      </c>
      <c r="Z510" s="13">
        <f t="shared" si="687"/>
        <v>3.6540591931755836E-2</v>
      </c>
      <c r="AA510" s="13">
        <f t="shared" si="688"/>
        <v>5.4606133896291376E-2</v>
      </c>
      <c r="AB510" s="13">
        <f t="shared" si="689"/>
        <v>4.0801608587357395E-2</v>
      </c>
      <c r="AC510" s="13">
        <f t="shared" si="690"/>
        <v>3.4558516094835628E-3</v>
      </c>
      <c r="AD510" s="13">
        <f t="shared" si="691"/>
        <v>7.5512176089099371E-3</v>
      </c>
      <c r="AE510" s="13">
        <f t="shared" si="692"/>
        <v>1.3746885688065398E-2</v>
      </c>
      <c r="AF510" s="13">
        <f t="shared" si="693"/>
        <v>1.2513006240063662E-2</v>
      </c>
      <c r="AG510" s="13">
        <f t="shared" si="694"/>
        <v>7.5932507535048854E-3</v>
      </c>
      <c r="AH510" s="13">
        <f t="shared" si="695"/>
        <v>1.6630408706120078E-2</v>
      </c>
      <c r="AI510" s="13">
        <f t="shared" si="696"/>
        <v>2.4852425112665822E-2</v>
      </c>
      <c r="AJ510" s="13">
        <f t="shared" si="697"/>
        <v>1.8569688962405566E-2</v>
      </c>
      <c r="AK510" s="13">
        <f t="shared" si="698"/>
        <v>9.2501596013862247E-3</v>
      </c>
      <c r="AL510" s="13">
        <f t="shared" si="699"/>
        <v>3.760696312115768E-4</v>
      </c>
      <c r="AM510" s="13">
        <f t="shared" si="700"/>
        <v>2.2569026829246308E-3</v>
      </c>
      <c r="AN510" s="13">
        <f t="shared" si="701"/>
        <v>4.1086596623364563E-3</v>
      </c>
      <c r="AO510" s="13">
        <f t="shared" si="702"/>
        <v>3.7398786284916804E-3</v>
      </c>
      <c r="AP510" s="13">
        <f t="shared" si="703"/>
        <v>2.2694655200353191E-3</v>
      </c>
      <c r="AQ510" s="13">
        <f t="shared" si="704"/>
        <v>1.0328825327494122E-3</v>
      </c>
      <c r="AR510" s="13">
        <f t="shared" si="705"/>
        <v>6.0550851337958537E-3</v>
      </c>
      <c r="AS510" s="13">
        <f t="shared" si="706"/>
        <v>9.0486982309159261E-3</v>
      </c>
      <c r="AT510" s="13">
        <f t="shared" si="707"/>
        <v>6.7611716321858036E-3</v>
      </c>
      <c r="AU510" s="13">
        <f t="shared" si="708"/>
        <v>3.3679571487007739E-3</v>
      </c>
      <c r="AV510" s="13">
        <f t="shared" si="709"/>
        <v>1.258265871571016E-3</v>
      </c>
      <c r="AW510" s="13">
        <f t="shared" si="710"/>
        <v>2.8419664733671306E-5</v>
      </c>
      <c r="AX510" s="13">
        <f t="shared" si="711"/>
        <v>5.6211792411048399E-4</v>
      </c>
      <c r="AY510" s="13">
        <f t="shared" si="712"/>
        <v>1.0233277924399447E-3</v>
      </c>
      <c r="AZ510" s="13">
        <f t="shared" si="713"/>
        <v>9.3147694270480537E-4</v>
      </c>
      <c r="BA510" s="13">
        <f t="shared" si="714"/>
        <v>5.6524690081427673E-4</v>
      </c>
      <c r="BB510" s="13">
        <f t="shared" si="715"/>
        <v>2.5725601265478573E-4</v>
      </c>
      <c r="BC510" s="13">
        <f t="shared" si="716"/>
        <v>9.3666192174359875E-5</v>
      </c>
      <c r="BD510" s="13">
        <f t="shared" si="717"/>
        <v>1.8371995854809761E-3</v>
      </c>
      <c r="BE510" s="13">
        <f t="shared" si="718"/>
        <v>2.7455046909571107E-3</v>
      </c>
      <c r="BF510" s="13">
        <f t="shared" si="719"/>
        <v>2.0514363457397899E-3</v>
      </c>
      <c r="BG510" s="13">
        <f t="shared" si="720"/>
        <v>1.0218864542424395E-3</v>
      </c>
      <c r="BH510" s="13">
        <f t="shared" si="721"/>
        <v>3.8177589358284785E-4</v>
      </c>
      <c r="BI510" s="13">
        <f t="shared" si="722"/>
        <v>1.1410491435002614E-4</v>
      </c>
      <c r="BJ510" s="14">
        <f t="shared" si="723"/>
        <v>0.31749346253566174</v>
      </c>
      <c r="BK510" s="14">
        <f t="shared" si="724"/>
        <v>0.22761501547489382</v>
      </c>
      <c r="BL510" s="14">
        <f t="shared" si="725"/>
        <v>0.41570865860077943</v>
      </c>
      <c r="BM510" s="14">
        <f t="shared" si="726"/>
        <v>0.6399164248170407</v>
      </c>
      <c r="BN510" s="14">
        <f t="shared" si="727"/>
        <v>0.35644639559834373</v>
      </c>
    </row>
    <row r="511" spans="1:66" x14ac:dyDescent="0.25">
      <c r="A511" t="s">
        <v>340</v>
      </c>
      <c r="B511" t="s">
        <v>415</v>
      </c>
      <c r="C511" t="s">
        <v>428</v>
      </c>
      <c r="D511" s="21">
        <v>44535</v>
      </c>
      <c r="E511" s="10">
        <f>VLOOKUP(A511,home!$A$2:$E$405,3,FALSE)</f>
        <v>1.3524</v>
      </c>
      <c r="F511" s="10">
        <f>VLOOKUP(B511,home!$B$2:$E$405,3,FALSE)</f>
        <v>1.0873999999999999</v>
      </c>
      <c r="G511" s="10">
        <f>VLOOKUP(C511,away!$B$2:$E$405,4,FALSE)</f>
        <v>1.2614000000000001</v>
      </c>
      <c r="H511" s="10">
        <f>VLOOKUP(A511,away!$A$2:$E$405,3,FALSE)</f>
        <v>1.1317999999999999</v>
      </c>
      <c r="I511" s="10">
        <f>VLOOKUP(C511,away!$B$2:$E$405,3,FALSE)</f>
        <v>0.83160000000000001</v>
      </c>
      <c r="J511" s="10">
        <f>VLOOKUP(B511,home!$B$2:$E$405,4,FALSE)</f>
        <v>0.57169999999999999</v>
      </c>
      <c r="K511" s="12">
        <f t="shared" si="672"/>
        <v>1.8550145372640001</v>
      </c>
      <c r="L511" s="12">
        <f t="shared" si="673"/>
        <v>0.53808682989599999</v>
      </c>
      <c r="M511" s="13">
        <f t="shared" si="674"/>
        <v>9.1345946798901345E-2</v>
      </c>
      <c r="N511" s="13">
        <f t="shared" si="675"/>
        <v>0.16944805923210593</v>
      </c>
      <c r="O511" s="13">
        <f t="shared" si="676"/>
        <v>4.9152050936869487E-2</v>
      </c>
      <c r="P511" s="13">
        <f t="shared" si="677"/>
        <v>9.1177769024233496E-2</v>
      </c>
      <c r="Q511" s="13">
        <f t="shared" si="678"/>
        <v>0.15716430659336397</v>
      </c>
      <c r="R511" s="13">
        <f t="shared" si="679"/>
        <v>1.3224035635753409E-2</v>
      </c>
      <c r="S511" s="13">
        <f t="shared" si="680"/>
        <v>2.2752475220762798E-2</v>
      </c>
      <c r="T511" s="13">
        <f t="shared" si="681"/>
        <v>8.4568043507626214E-2</v>
      </c>
      <c r="U511" s="13">
        <f t="shared" si="682"/>
        <v>2.4530778345619755E-2</v>
      </c>
      <c r="V511" s="13">
        <f t="shared" si="683"/>
        <v>2.5233983834801557E-3</v>
      </c>
      <c r="W511" s="13">
        <f t="shared" si="684"/>
        <v>9.7180691156568855E-2</v>
      </c>
      <c r="X511" s="13">
        <f t="shared" si="685"/>
        <v>5.2291650031540363E-2</v>
      </c>
      <c r="Y511" s="13">
        <f t="shared" si="686"/>
        <v>1.4068724097751312E-2</v>
      </c>
      <c r="Z511" s="13">
        <f t="shared" si="687"/>
        <v>2.3718931378914291E-3</v>
      </c>
      <c r="AA511" s="13">
        <f t="shared" si="688"/>
        <v>4.399896251625326E-3</v>
      </c>
      <c r="AB511" s="13">
        <f t="shared" si="689"/>
        <v>4.0809357546091824E-3</v>
      </c>
      <c r="AC511" s="13">
        <f t="shared" si="690"/>
        <v>1.5742203337138457E-4</v>
      </c>
      <c r="AD511" s="13">
        <f t="shared" si="691"/>
        <v>4.5067898709199569E-2</v>
      </c>
      <c r="AE511" s="13">
        <f t="shared" si="692"/>
        <v>2.4250442746507225E-2</v>
      </c>
      <c r="AF511" s="13">
        <f t="shared" si="693"/>
        <v>6.5244219305212597E-3</v>
      </c>
      <c r="AG511" s="13">
        <f t="shared" si="694"/>
        <v>1.1702351711660418E-3</v>
      </c>
      <c r="AH511" s="13">
        <f t="shared" si="695"/>
        <v>3.1907111485501876E-4</v>
      </c>
      <c r="AI511" s="13">
        <f t="shared" si="696"/>
        <v>5.9188155647709113E-4</v>
      </c>
      <c r="AJ511" s="13">
        <f t="shared" si="697"/>
        <v>5.489744458017238E-4</v>
      </c>
      <c r="AK511" s="13">
        <f t="shared" si="698"/>
        <v>3.3945185918288196E-4</v>
      </c>
      <c r="AL511" s="13">
        <f t="shared" si="699"/>
        <v>6.2852880947899565E-6</v>
      </c>
      <c r="AM511" s="13">
        <f t="shared" si="700"/>
        <v>1.6720321453901326E-2</v>
      </c>
      <c r="AN511" s="13">
        <f t="shared" si="701"/>
        <v>8.9969847659718393E-3</v>
      </c>
      <c r="AO511" s="13">
        <f t="shared" si="702"/>
        <v>2.4205795056721963E-3</v>
      </c>
      <c r="AP511" s="13">
        <f t="shared" si="703"/>
        <v>4.3416065090612637E-4</v>
      </c>
      <c r="AQ511" s="13">
        <f t="shared" si="704"/>
        <v>5.8404032077915355E-5</v>
      </c>
      <c r="AR511" s="13">
        <f t="shared" si="705"/>
        <v>3.4337592940743929E-5</v>
      </c>
      <c r="AS511" s="13">
        <f t="shared" si="706"/>
        <v>6.369673407973368E-5</v>
      </c>
      <c r="AT511" s="13">
        <f t="shared" si="707"/>
        <v>5.9079183847072638E-5</v>
      </c>
      <c r="AU511" s="13">
        <f t="shared" si="708"/>
        <v>3.6530914962004088E-5</v>
      </c>
      <c r="AV511" s="13">
        <f t="shared" si="709"/>
        <v>1.6941344578518136E-5</v>
      </c>
      <c r="AW511" s="13">
        <f t="shared" si="710"/>
        <v>1.7426989442039587E-7</v>
      </c>
      <c r="AX511" s="13">
        <f t="shared" si="711"/>
        <v>5.1694065607856814E-3</v>
      </c>
      <c r="AY511" s="13">
        <f t="shared" si="712"/>
        <v>2.7815895887367509E-3</v>
      </c>
      <c r="AZ511" s="13">
        <f t="shared" si="713"/>
        <v>7.4836836193753833E-4</v>
      </c>
      <c r="BA511" s="13">
        <f t="shared" si="714"/>
        <v>1.3422905315647746E-4</v>
      </c>
      <c r="BB511" s="13">
        <f t="shared" si="715"/>
        <v>1.8056721423227656E-5</v>
      </c>
      <c r="BC511" s="13">
        <f t="shared" si="716"/>
        <v>1.9432167977879525E-6</v>
      </c>
      <c r="BD511" s="13">
        <f t="shared" si="717"/>
        <v>3.0794344219573593E-6</v>
      </c>
      <c r="BE511" s="13">
        <f t="shared" si="718"/>
        <v>5.7123956192820637E-6</v>
      </c>
      <c r="BF511" s="13">
        <f t="shared" si="719"/>
        <v>5.2982884581857103E-6</v>
      </c>
      <c r="BG511" s="13">
        <f t="shared" si="720"/>
        <v>3.2761340375175202E-6</v>
      </c>
      <c r="BH511" s="13">
        <f t="shared" si="721"/>
        <v>1.5193190664051006E-6</v>
      </c>
      <c r="BI511" s="13">
        <f t="shared" si="722"/>
        <v>5.6367179098476585E-7</v>
      </c>
      <c r="BJ511" s="14">
        <f t="shared" si="723"/>
        <v>0.68921851708771775</v>
      </c>
      <c r="BK511" s="14">
        <f t="shared" si="724"/>
        <v>0.21074488633758071</v>
      </c>
      <c r="BL511" s="14">
        <f t="shared" si="725"/>
        <v>9.7417110914596275E-2</v>
      </c>
      <c r="BM511" s="14">
        <f t="shared" si="726"/>
        <v>0.42545882393771611</v>
      </c>
      <c r="BN511" s="14">
        <f t="shared" si="727"/>
        <v>0.57151216822122763</v>
      </c>
    </row>
    <row r="512" spans="1:66" x14ac:dyDescent="0.25">
      <c r="A512" t="s">
        <v>340</v>
      </c>
      <c r="B512" t="s">
        <v>365</v>
      </c>
      <c r="C512" t="s">
        <v>385</v>
      </c>
      <c r="D512" s="21">
        <v>44535</v>
      </c>
      <c r="E512" s="10">
        <f>VLOOKUP(A512,home!$A$2:$E$405,3,FALSE)</f>
        <v>1.3524</v>
      </c>
      <c r="F512" s="10">
        <f>VLOOKUP(B512,home!$B$2:$E$405,3,FALSE)</f>
        <v>1.1744000000000001</v>
      </c>
      <c r="G512" s="10">
        <f>VLOOKUP(C512,away!$B$2:$E$405,4,FALSE)</f>
        <v>1.2614000000000001</v>
      </c>
      <c r="H512" s="10">
        <f>VLOOKUP(A512,away!$A$2:$E$405,3,FALSE)</f>
        <v>1.1317999999999999</v>
      </c>
      <c r="I512" s="10">
        <f>VLOOKUP(C512,away!$B$2:$E$405,3,FALSE)</f>
        <v>0.67569999999999997</v>
      </c>
      <c r="J512" s="10">
        <f>VLOOKUP(B512,home!$B$2:$E$405,4,FALSE)</f>
        <v>1.4033</v>
      </c>
      <c r="K512" s="12">
        <f t="shared" si="672"/>
        <v>2.0034293475840004</v>
      </c>
      <c r="L512" s="12">
        <f t="shared" si="673"/>
        <v>1.0731838629579997</v>
      </c>
      <c r="M512" s="13">
        <f t="shared" si="674"/>
        <v>4.6115174856995955E-2</v>
      </c>
      <c r="N512" s="13">
        <f t="shared" si="675"/>
        <v>9.2388494677473482E-2</v>
      </c>
      <c r="O512" s="13">
        <f t="shared" si="676"/>
        <v>4.9490061494014546E-2</v>
      </c>
      <c r="P512" s="13">
        <f t="shared" si="677"/>
        <v>9.9149841610845599E-2</v>
      </c>
      <c r="Q512" s="13">
        <f t="shared" si="678"/>
        <v>9.2546910807979332E-2</v>
      </c>
      <c r="R512" s="13">
        <f t="shared" si="679"/>
        <v>2.6555967686087745E-2</v>
      </c>
      <c r="S512" s="13">
        <f t="shared" si="680"/>
        <v>5.3294230814156816E-2</v>
      </c>
      <c r="T512" s="13">
        <f t="shared" si="681"/>
        <v>9.9319851245736723E-2</v>
      </c>
      <c r="U512" s="13">
        <f t="shared" si="682"/>
        <v>5.3203005015800553E-2</v>
      </c>
      <c r="V512" s="13">
        <f t="shared" si="683"/>
        <v>1.2731684094062399E-2</v>
      </c>
      <c r="W512" s="13">
        <f t="shared" si="684"/>
        <v>6.1803732380314891E-2</v>
      </c>
      <c r="X512" s="13">
        <f t="shared" si="685"/>
        <v>6.6326768261128752E-2</v>
      </c>
      <c r="Y512" s="13">
        <f t="shared" si="686"/>
        <v>3.5590408689999103E-2</v>
      </c>
      <c r="Z512" s="13">
        <f t="shared" si="687"/>
        <v>9.4998119953144857E-3</v>
      </c>
      <c r="AA512" s="13">
        <f t="shared" si="688"/>
        <v>1.9032202147943558E-2</v>
      </c>
      <c r="AB512" s="13">
        <f t="shared" si="689"/>
        <v>1.9064836166170693E-2</v>
      </c>
      <c r="AC512" s="13">
        <f t="shared" si="690"/>
        <v>1.7108582821166835E-3</v>
      </c>
      <c r="AD512" s="13">
        <f t="shared" si="691"/>
        <v>3.0954852810237608E-2</v>
      </c>
      <c r="AE512" s="13">
        <f t="shared" si="692"/>
        <v>3.3220248516187094E-2</v>
      </c>
      <c r="AF512" s="13">
        <f t="shared" si="693"/>
        <v>1.7825717315513211E-2</v>
      </c>
      <c r="AG512" s="13">
        <f t="shared" si="694"/>
        <v>6.376757389553258E-3</v>
      </c>
      <c r="AH512" s="13">
        <f t="shared" si="695"/>
        <v>2.5487612336265856E-3</v>
      </c>
      <c r="AI512" s="13">
        <f t="shared" si="696"/>
        <v>5.106263055431901E-3</v>
      </c>
      <c r="AJ512" s="13">
        <f t="shared" si="697"/>
        <v>5.1150186308681102E-3</v>
      </c>
      <c r="AK512" s="13">
        <f t="shared" si="698"/>
        <v>3.4158594795067011E-3</v>
      </c>
      <c r="AL512" s="13">
        <f t="shared" si="699"/>
        <v>1.4713710028553743E-4</v>
      </c>
      <c r="AM512" s="13">
        <f t="shared" si="700"/>
        <v>1.2403172114034623E-2</v>
      </c>
      <c r="AN512" s="13">
        <f t="shared" si="701"/>
        <v>1.3310884162272617E-2</v>
      </c>
      <c r="AO512" s="13">
        <f t="shared" si="702"/>
        <v>7.1425130423270929E-3</v>
      </c>
      <c r="AP512" s="13">
        <f t="shared" si="703"/>
        <v>2.555076579330828E-3</v>
      </c>
      <c r="AQ512" s="13">
        <f t="shared" si="704"/>
        <v>6.8551673838994245E-4</v>
      </c>
      <c r="AR512" s="13">
        <f t="shared" si="705"/>
        <v>5.4705788529219534E-4</v>
      </c>
      <c r="AS512" s="13">
        <f t="shared" si="706"/>
        <v>1.0959918222216256E-3</v>
      </c>
      <c r="AT512" s="13">
        <f t="shared" si="707"/>
        <v>1.097871090675436E-3</v>
      </c>
      <c r="AU512" s="13">
        <f t="shared" si="708"/>
        <v>7.3316905430774102E-4</v>
      </c>
      <c r="AV512" s="13">
        <f t="shared" si="709"/>
        <v>3.6721310003513406E-4</v>
      </c>
      <c r="AW512" s="13">
        <f t="shared" si="710"/>
        <v>8.7875509728448095E-6</v>
      </c>
      <c r="AX512" s="13">
        <f t="shared" si="711"/>
        <v>4.1414798360654035E-3</v>
      </c>
      <c r="AY512" s="13">
        <f t="shared" si="712"/>
        <v>4.4445693288313335E-3</v>
      </c>
      <c r="AZ512" s="13">
        <f t="shared" si="713"/>
        <v>2.3849200407499273E-3</v>
      </c>
      <c r="BA512" s="13">
        <f t="shared" si="714"/>
        <v>8.5315256739265232E-4</v>
      </c>
      <c r="BB512" s="13">
        <f t="shared" si="715"/>
        <v>2.2889739199174542E-4</v>
      </c>
      <c r="BC512" s="13">
        <f t="shared" si="716"/>
        <v>4.9129797471742589E-5</v>
      </c>
      <c r="BD512" s="13">
        <f t="shared" si="717"/>
        <v>9.7848949099918708E-5</v>
      </c>
      <c r="BE512" s="13">
        <f t="shared" si="718"/>
        <v>1.9603345625703015E-4</v>
      </c>
      <c r="BF512" s="13">
        <f t="shared" si="719"/>
        <v>1.9636958968682937E-4</v>
      </c>
      <c r="BG512" s="13">
        <f t="shared" si="720"/>
        <v>1.3113753298387411E-4</v>
      </c>
      <c r="BH512" s="13">
        <f t="shared" si="721"/>
        <v>6.5681195537414572E-5</v>
      </c>
      <c r="BI512" s="13">
        <f t="shared" si="722"/>
        <v>2.6317526944811935E-5</v>
      </c>
      <c r="BJ512" s="14">
        <f t="shared" si="723"/>
        <v>0.58455305369298127</v>
      </c>
      <c r="BK512" s="14">
        <f t="shared" si="724"/>
        <v>0.21759349608729434</v>
      </c>
      <c r="BL512" s="14">
        <f t="shared" si="725"/>
        <v>0.18808666611249233</v>
      </c>
      <c r="BM512" s="14">
        <f t="shared" si="726"/>
        <v>0.58905079497682766</v>
      </c>
      <c r="BN512" s="14">
        <f t="shared" si="727"/>
        <v>0.40624645113339669</v>
      </c>
    </row>
    <row r="513" spans="1:66" x14ac:dyDescent="0.25">
      <c r="A513" t="s">
        <v>340</v>
      </c>
      <c r="B513" t="s">
        <v>390</v>
      </c>
      <c r="C513" t="s">
        <v>352</v>
      </c>
      <c r="D513" s="21">
        <v>44535</v>
      </c>
      <c r="E513" s="10">
        <f>VLOOKUP(A513,home!$A$2:$E$405,3,FALSE)</f>
        <v>1.3524</v>
      </c>
      <c r="F513" s="10">
        <f>VLOOKUP(B513,home!$B$2:$E$405,3,FALSE)</f>
        <v>0.69589999999999996</v>
      </c>
      <c r="G513" s="10">
        <f>VLOOKUP(C513,away!$B$2:$E$405,4,FALSE)</f>
        <v>0.86990000000000001</v>
      </c>
      <c r="H513" s="10">
        <f>VLOOKUP(A513,away!$A$2:$E$405,3,FALSE)</f>
        <v>1.1317999999999999</v>
      </c>
      <c r="I513" s="10">
        <f>VLOOKUP(C513,away!$B$2:$E$405,3,FALSE)</f>
        <v>0.88349999999999995</v>
      </c>
      <c r="J513" s="10">
        <f>VLOOKUP(B513,home!$B$2:$E$405,4,FALSE)</f>
        <v>1.0913999999999999</v>
      </c>
      <c r="K513" s="12">
        <f t="shared" si="672"/>
        <v>0.81869347568399997</v>
      </c>
      <c r="L513" s="12">
        <f t="shared" si="673"/>
        <v>1.0913403004199997</v>
      </c>
      <c r="M513" s="13">
        <f t="shared" si="674"/>
        <v>0.14807538510139046</v>
      </c>
      <c r="N513" s="13">
        <f t="shared" si="675"/>
        <v>0.12122835169190414</v>
      </c>
      <c r="O513" s="13">
        <f t="shared" si="676"/>
        <v>0.16160063526135862</v>
      </c>
      <c r="P513" s="13">
        <f t="shared" si="677"/>
        <v>0.13230138575486405</v>
      </c>
      <c r="Q513" s="13">
        <f t="shared" si="678"/>
        <v>4.9624430299043648E-2</v>
      </c>
      <c r="R513" s="13">
        <f t="shared" si="679"/>
        <v>8.8180642917096957E-2</v>
      </c>
      <c r="S513" s="13">
        <f t="shared" si="680"/>
        <v>2.9551935084741132E-2</v>
      </c>
      <c r="T513" s="13">
        <f t="shared" si="681"/>
        <v>5.4157140670729638E-2</v>
      </c>
      <c r="U513" s="13">
        <f t="shared" si="682"/>
        <v>7.2192917037847804E-2</v>
      </c>
      <c r="V513" s="13">
        <f t="shared" si="683"/>
        <v>2.9337623916448128E-3</v>
      </c>
      <c r="W513" s="13">
        <f t="shared" si="684"/>
        <v>1.3542399106787483E-2</v>
      </c>
      <c r="X513" s="13">
        <f t="shared" si="685"/>
        <v>1.4779365909608988E-2</v>
      </c>
      <c r="Y513" s="13">
        <f t="shared" si="686"/>
        <v>8.0646588159048876E-3</v>
      </c>
      <c r="Z513" s="13">
        <f t="shared" si="687"/>
        <v>3.2078363110791097E-2</v>
      </c>
      <c r="AA513" s="13">
        <f t="shared" si="688"/>
        <v>2.6262346589426978E-2</v>
      </c>
      <c r="AB513" s="13">
        <f t="shared" si="689"/>
        <v>1.0750405904457905E-2</v>
      </c>
      <c r="AC513" s="13">
        <f t="shared" si="690"/>
        <v>1.6382737651853156E-4</v>
      </c>
      <c r="AD513" s="13">
        <f t="shared" si="691"/>
        <v>2.7717684484589349E-3</v>
      </c>
      <c r="AE513" s="13">
        <f t="shared" si="692"/>
        <v>3.0249426112358511E-3</v>
      </c>
      <c r="AF513" s="13">
        <f t="shared" si="693"/>
        <v>1.6506208890496961E-3</v>
      </c>
      <c r="AG513" s="13">
        <f t="shared" si="694"/>
        <v>6.0046303231167403E-4</v>
      </c>
      <c r="AH513" s="13">
        <f t="shared" si="695"/>
        <v>8.7521026085781491E-3</v>
      </c>
      <c r="AI513" s="13">
        <f t="shared" si="696"/>
        <v>7.1652893041598484E-3</v>
      </c>
      <c r="AJ513" s="13">
        <f t="shared" si="697"/>
        <v>2.9330878023520069E-3</v>
      </c>
      <c r="AK513" s="13">
        <f t="shared" si="698"/>
        <v>8.0043328246463667E-4</v>
      </c>
      <c r="AL513" s="13">
        <f t="shared" si="699"/>
        <v>5.855014707041159E-6</v>
      </c>
      <c r="AM513" s="13">
        <f t="shared" si="700"/>
        <v>4.5384574897201877E-4</v>
      </c>
      <c r="AN513" s="13">
        <f t="shared" si="701"/>
        <v>4.9530015602746282E-4</v>
      </c>
      <c r="AO513" s="13">
        <f t="shared" si="702"/>
        <v>2.7027051053854197E-4</v>
      </c>
      <c r="AP513" s="13">
        <f t="shared" si="703"/>
        <v>9.8319033388599697E-5</v>
      </c>
      <c r="AQ513" s="13">
        <f t="shared" si="704"/>
        <v>2.6824880858829592E-5</v>
      </c>
      <c r="AR513" s="13">
        <f t="shared" si="705"/>
        <v>1.9103044580304684E-3</v>
      </c>
      <c r="AS513" s="13">
        <f t="shared" si="706"/>
        <v>1.5639537963596042E-3</v>
      </c>
      <c r="AT513" s="13">
        <f t="shared" si="707"/>
        <v>6.4019938467541537E-4</v>
      </c>
      <c r="AU513" s="13">
        <f t="shared" si="708"/>
        <v>1.7470901979022466E-4</v>
      </c>
      <c r="AV513" s="13">
        <f t="shared" si="709"/>
        <v>3.5758283661350945E-5</v>
      </c>
      <c r="AW513" s="13">
        <f t="shared" si="710"/>
        <v>1.4531385085941385E-7</v>
      </c>
      <c r="AX513" s="13">
        <f t="shared" si="711"/>
        <v>6.1926758941718339E-5</v>
      </c>
      <c r="AY513" s="13">
        <f t="shared" si="712"/>
        <v>6.7583167707491808E-5</v>
      </c>
      <c r="AZ513" s="13">
        <f t="shared" si="713"/>
        <v>3.6878117274614663E-5</v>
      </c>
      <c r="BA513" s="13">
        <f t="shared" si="714"/>
        <v>1.3415525195133983E-5</v>
      </c>
      <c r="BB513" s="13">
        <f t="shared" si="715"/>
        <v>3.6602258241873986E-6</v>
      </c>
      <c r="BC513" s="13">
        <f t="shared" si="716"/>
        <v>7.9891039011474362E-7</v>
      </c>
      <c r="BD513" s="13">
        <f t="shared" si="717"/>
        <v>3.4746537352010594E-4</v>
      </c>
      <c r="BE513" s="13">
        <f t="shared" si="718"/>
        <v>2.8446763432701485E-4</v>
      </c>
      <c r="BF513" s="13">
        <f t="shared" si="719"/>
        <v>1.1644589813339443E-4</v>
      </c>
      <c r="BG513" s="13">
        <f t="shared" si="720"/>
        <v>3.1777832357324569E-5</v>
      </c>
      <c r="BH513" s="13">
        <f t="shared" si="721"/>
        <v>6.5040760055803821E-6</v>
      </c>
      <c r="BI513" s="13">
        <f t="shared" si="722"/>
        <v>1.064968918224302E-6</v>
      </c>
      <c r="BJ513" s="14">
        <f t="shared" si="723"/>
        <v>0.27097296451015362</v>
      </c>
      <c r="BK513" s="14">
        <f t="shared" si="724"/>
        <v>0.31309973389157358</v>
      </c>
      <c r="BL513" s="14">
        <f t="shared" si="725"/>
        <v>0.38375051143352162</v>
      </c>
      <c r="BM513" s="14">
        <f t="shared" si="726"/>
        <v>0.29882330406652535</v>
      </c>
      <c r="BN513" s="14">
        <f t="shared" si="727"/>
        <v>0.70101083102565787</v>
      </c>
    </row>
    <row r="514" spans="1:66" x14ac:dyDescent="0.25">
      <c r="A514" t="s">
        <v>340</v>
      </c>
      <c r="B514" t="s">
        <v>353</v>
      </c>
      <c r="C514" t="s">
        <v>418</v>
      </c>
      <c r="D514" s="21">
        <v>44535</v>
      </c>
      <c r="E514" s="10">
        <f>VLOOKUP(A514,home!$A$2:$E$405,3,FALSE)</f>
        <v>1.3524</v>
      </c>
      <c r="F514" s="10">
        <f>VLOOKUP(B514,home!$B$2:$E$405,3,FALSE)</f>
        <v>1.6093</v>
      </c>
      <c r="G514" s="10">
        <f>VLOOKUP(C514,away!$B$2:$E$405,4,FALSE)</f>
        <v>0.65239999999999998</v>
      </c>
      <c r="H514" s="10">
        <f>VLOOKUP(A514,away!$A$2:$E$405,3,FALSE)</f>
        <v>1.1317999999999999</v>
      </c>
      <c r="I514" s="10">
        <f>VLOOKUP(C514,away!$B$2:$E$405,3,FALSE)</f>
        <v>1.1954</v>
      </c>
      <c r="J514" s="10">
        <f>VLOOKUP(B514,home!$B$2:$E$405,4,FALSE)</f>
        <v>0.46779999999999999</v>
      </c>
      <c r="K514" s="12">
        <f t="shared" si="672"/>
        <v>1.419894659568</v>
      </c>
      <c r="L514" s="12">
        <f t="shared" si="673"/>
        <v>0.63291175021599999</v>
      </c>
      <c r="M514" s="13">
        <f t="shared" si="674"/>
        <v>0.12837412717484833</v>
      </c>
      <c r="N514" s="13">
        <f t="shared" si="675"/>
        <v>0.18227773760227042</v>
      </c>
      <c r="O514" s="13">
        <f t="shared" si="676"/>
        <v>8.1249493512684623E-2</v>
      </c>
      <c r="P514" s="13">
        <f t="shared" si="677"/>
        <v>0.11536572193126576</v>
      </c>
      <c r="Q514" s="13">
        <f t="shared" si="678"/>
        <v>0.12940759308980052</v>
      </c>
      <c r="R514" s="13">
        <f t="shared" si="679"/>
        <v>2.5711879571638376E-2</v>
      </c>
      <c r="S514" s="13">
        <f t="shared" si="680"/>
        <v>2.5918871056070842E-2</v>
      </c>
      <c r="T514" s="13">
        <f t="shared" si="681"/>
        <v>8.1903586233705583E-2</v>
      </c>
      <c r="U514" s="13">
        <f t="shared" si="682"/>
        <v>3.6508160491224892E-2</v>
      </c>
      <c r="V514" s="13">
        <f t="shared" si="683"/>
        <v>2.5880511533244747E-3</v>
      </c>
      <c r="W514" s="13">
        <f t="shared" si="684"/>
        <v>6.1248383445252193E-2</v>
      </c>
      <c r="X514" s="13">
        <f t="shared" si="685"/>
        <v>3.876482156423524E-2</v>
      </c>
      <c r="Y514" s="13">
        <f t="shared" si="686"/>
        <v>1.2267355531515532E-2</v>
      </c>
      <c r="Z514" s="13">
        <f t="shared" si="687"/>
        <v>5.4244502336762207E-3</v>
      </c>
      <c r="AA514" s="13">
        <f t="shared" si="688"/>
        <v>7.7021479178892563E-3</v>
      </c>
      <c r="AB514" s="13">
        <f t="shared" si="689"/>
        <v>5.4681193479068739E-3</v>
      </c>
      <c r="AC514" s="13">
        <f t="shared" si="690"/>
        <v>1.4536242439824965E-4</v>
      </c>
      <c r="AD514" s="13">
        <f t="shared" si="691"/>
        <v>2.1741563140271661E-2</v>
      </c>
      <c r="AE514" s="13">
        <f t="shared" si="692"/>
        <v>1.376049077954101E-2</v>
      </c>
      <c r="AF514" s="13">
        <f t="shared" si="693"/>
        <v>4.3545881515552149E-3</v>
      </c>
      <c r="AG514" s="13">
        <f t="shared" si="694"/>
        <v>9.1869000282355574E-4</v>
      </c>
      <c r="AH514" s="13">
        <f t="shared" si="695"/>
        <v>8.5829957283890172E-4</v>
      </c>
      <c r="AI514" s="13">
        <f t="shared" si="696"/>
        <v>1.2186949797834523E-3</v>
      </c>
      <c r="AJ514" s="13">
        <f t="shared" si="697"/>
        <v>8.6520924671842794E-4</v>
      </c>
      <c r="AK514" s="13">
        <f t="shared" si="698"/>
        <v>4.0950199627478266E-4</v>
      </c>
      <c r="AL514" s="13">
        <f t="shared" si="699"/>
        <v>5.2253024504048944E-6</v>
      </c>
      <c r="AM514" s="13">
        <f t="shared" si="700"/>
        <v>6.1741458787064399E-3</v>
      </c>
      <c r="AN514" s="13">
        <f t="shared" si="701"/>
        <v>3.9076894741809955E-3</v>
      </c>
      <c r="AO514" s="13">
        <f t="shared" si="702"/>
        <v>1.2366112922022672E-3</v>
      </c>
      <c r="AP514" s="13">
        <f t="shared" si="703"/>
        <v>2.6088860576153547E-4</v>
      </c>
      <c r="AQ514" s="13">
        <f t="shared" si="704"/>
        <v>4.1279866020986357E-5</v>
      </c>
      <c r="AR514" s="13">
        <f t="shared" si="705"/>
        <v>1.0864557697102293E-4</v>
      </c>
      <c r="AS514" s="13">
        <f t="shared" si="706"/>
        <v>1.5426527452683958E-4</v>
      </c>
      <c r="AT514" s="13">
        <f t="shared" si="707"/>
        <v>1.0952021972872548E-4</v>
      </c>
      <c r="AU514" s="13">
        <f t="shared" si="708"/>
        <v>5.1835725035843742E-5</v>
      </c>
      <c r="AV514" s="13">
        <f t="shared" si="709"/>
        <v>1.8400317288307441E-5</v>
      </c>
      <c r="AW514" s="13">
        <f t="shared" si="710"/>
        <v>1.3043922711741803E-7</v>
      </c>
      <c r="AX514" s="13">
        <f t="shared" si="711"/>
        <v>1.4611061267615091E-3</v>
      </c>
      <c r="AY514" s="13">
        <f t="shared" si="712"/>
        <v>9.247512359399474E-4</v>
      </c>
      <c r="AZ514" s="13">
        <f t="shared" si="713"/>
        <v>2.9264296162658058E-4</v>
      </c>
      <c r="BA514" s="13">
        <f t="shared" si="714"/>
        <v>6.1739056343824286E-5</v>
      </c>
      <c r="BB514" s="13">
        <f t="shared" si="715"/>
        <v>9.7688435518135164E-6</v>
      </c>
      <c r="BC514" s="13">
        <f t="shared" si="716"/>
        <v>1.2365631739929162E-6</v>
      </c>
      <c r="BD514" s="13">
        <f t="shared" si="717"/>
        <v>1.146051037899287E-5</v>
      </c>
      <c r="BE514" s="13">
        <f t="shared" si="718"/>
        <v>1.6272717483055613E-5</v>
      </c>
      <c r="BF514" s="13">
        <f t="shared" si="719"/>
        <v>1.1552772325424748E-5</v>
      </c>
      <c r="BG514" s="13">
        <f t="shared" si="720"/>
        <v>5.4679065760251949E-6</v>
      </c>
      <c r="BH514" s="13">
        <f t="shared" si="721"/>
        <v>1.9409628365787298E-6</v>
      </c>
      <c r="BI514" s="13">
        <f t="shared" si="722"/>
        <v>5.511925532156189E-7</v>
      </c>
      <c r="BJ514" s="14">
        <f t="shared" si="723"/>
        <v>0.56101666944524087</v>
      </c>
      <c r="BK514" s="14">
        <f t="shared" si="724"/>
        <v>0.27332211027829806</v>
      </c>
      <c r="BL514" s="14">
        <f t="shared" si="725"/>
        <v>0.16048141981266353</v>
      </c>
      <c r="BM514" s="14">
        <f t="shared" si="726"/>
        <v>0.33693347609065771</v>
      </c>
      <c r="BN514" s="14">
        <f t="shared" si="727"/>
        <v>0.66238655288250803</v>
      </c>
    </row>
    <row r="515" spans="1:66" x14ac:dyDescent="0.25">
      <c r="A515" t="s">
        <v>16</v>
      </c>
      <c r="B515" t="s">
        <v>254</v>
      </c>
      <c r="C515" t="s">
        <v>256</v>
      </c>
      <c r="D515" s="22" t="s">
        <v>494</v>
      </c>
      <c r="E515" s="10">
        <f>VLOOKUP(A515,home!$A$2:$E$405,3,FALSE)</f>
        <v>1.5825</v>
      </c>
      <c r="F515" s="10">
        <f>VLOOKUP(B515,home!$B$2:$E$405,3,FALSE)</f>
        <v>1.1284000000000001</v>
      </c>
      <c r="G515" s="10">
        <f>VLOOKUP(C515,away!$B$2:$E$405,4,FALSE)</f>
        <v>1.0111000000000001</v>
      </c>
      <c r="H515" s="10">
        <f>VLOOKUP(A515,away!$A$2:$E$405,3,FALSE)</f>
        <v>1.3228</v>
      </c>
      <c r="I515" s="10">
        <f>VLOOKUP(C515,away!$B$2:$E$405,3,FALSE)</f>
        <v>0.6048</v>
      </c>
      <c r="J515" s="10">
        <f>VLOOKUP(B515,home!$B$2:$E$405,4,FALSE)</f>
        <v>0.75600000000000001</v>
      </c>
      <c r="K515" s="12">
        <f t="shared" si="672"/>
        <v>1.8055141923000004</v>
      </c>
      <c r="L515" s="12">
        <f t="shared" si="673"/>
        <v>0.60482225664</v>
      </c>
      <c r="M515" s="13">
        <f t="shared" si="674"/>
        <v>8.9785081394473804E-2</v>
      </c>
      <c r="N515" s="13">
        <f t="shared" si="675"/>
        <v>0.16210823871453317</v>
      </c>
      <c r="O515" s="13">
        <f t="shared" si="676"/>
        <v>5.4304015541611718E-2</v>
      </c>
      <c r="P515" s="13">
        <f t="shared" si="677"/>
        <v>9.8046670759259755E-2</v>
      </c>
      <c r="Q515" s="13">
        <f t="shared" si="678"/>
        <v>0.14634436284392305</v>
      </c>
      <c r="R515" s="13">
        <f t="shared" si="679"/>
        <v>1.6422138612245611E-2</v>
      </c>
      <c r="S515" s="13">
        <f t="shared" si="680"/>
        <v>2.6767112914725173E-2</v>
      </c>
      <c r="T515" s="13">
        <f t="shared" si="681"/>
        <v>8.8512327781804498E-2</v>
      </c>
      <c r="U515" s="13">
        <f t="shared" si="682"/>
        <v>2.9650404332327289E-2</v>
      </c>
      <c r="V515" s="13">
        <f t="shared" si="683"/>
        <v>3.2477881457035314E-3</v>
      </c>
      <c r="W515" s="13">
        <f t="shared" si="684"/>
        <v>8.8075608025934601E-2</v>
      </c>
      <c r="X515" s="13">
        <f t="shared" si="685"/>
        <v>5.3270088001185857E-2</v>
      </c>
      <c r="Y515" s="13">
        <f t="shared" si="686"/>
        <v>1.6109467418144306E-2</v>
      </c>
      <c r="Z515" s="13">
        <f t="shared" si="687"/>
        <v>3.3108249781044234E-3</v>
      </c>
      <c r="AA515" s="13">
        <f t="shared" si="688"/>
        <v>5.9777414861888747E-3</v>
      </c>
      <c r="AB515" s="13">
        <f t="shared" si="689"/>
        <v>5.3964485456072563E-3</v>
      </c>
      <c r="AC515" s="13">
        <f t="shared" si="690"/>
        <v>2.2166461988445973E-4</v>
      </c>
      <c r="AD515" s="13">
        <f t="shared" si="691"/>
        <v>3.9755440071569198E-2</v>
      </c>
      <c r="AE515" s="13">
        <f t="shared" si="692"/>
        <v>2.4044974977802766E-2</v>
      </c>
      <c r="AF515" s="13">
        <f t="shared" si="693"/>
        <v>7.2714680134635E-3</v>
      </c>
      <c r="AG515" s="13">
        <f t="shared" si="694"/>
        <v>1.4659818976628573E-3</v>
      </c>
      <c r="AH515" s="13">
        <f t="shared" si="695"/>
        <v>5.0061515864929893E-4</v>
      </c>
      <c r="AI515" s="13">
        <f t="shared" si="696"/>
        <v>9.0386777382182567E-4</v>
      </c>
      <c r="AJ515" s="13">
        <f t="shared" si="697"/>
        <v>8.1597304679895664E-4</v>
      </c>
      <c r="AK515" s="13">
        <f t="shared" si="698"/>
        <v>4.910836388432627E-4</v>
      </c>
      <c r="AL515" s="13">
        <f t="shared" si="699"/>
        <v>9.6824450865289408E-6</v>
      </c>
      <c r="AM515" s="13">
        <f t="shared" si="700"/>
        <v>1.435580225407007E-2</v>
      </c>
      <c r="AN515" s="13">
        <f t="shared" si="701"/>
        <v>8.6827087151842581E-3</v>
      </c>
      <c r="AO515" s="13">
        <f t="shared" si="702"/>
        <v>2.6257477394327684E-3</v>
      </c>
      <c r="AP515" s="13">
        <f t="shared" si="703"/>
        <v>5.2937022437703522E-4</v>
      </c>
      <c r="AQ515" s="13">
        <f t="shared" si="704"/>
        <v>8.0043723426435394E-5</v>
      </c>
      <c r="AR515" s="13">
        <f t="shared" si="705"/>
        <v>6.0556637992492137E-5</v>
      </c>
      <c r="AS515" s="13">
        <f t="shared" si="706"/>
        <v>1.0933586933341797E-4</v>
      </c>
      <c r="AT515" s="13">
        <f t="shared" si="707"/>
        <v>9.8703731904472284E-5</v>
      </c>
      <c r="AU515" s="13">
        <f t="shared" si="708"/>
        <v>5.9403662928833004E-5</v>
      </c>
      <c r="AV515" s="13">
        <f t="shared" si="709"/>
        <v>2.6813539123153356E-5</v>
      </c>
      <c r="AW515" s="13">
        <f t="shared" si="710"/>
        <v>2.9370491387730725E-7</v>
      </c>
      <c r="AX515" s="13">
        <f t="shared" si="711"/>
        <v>4.3199341185959734E-3</v>
      </c>
      <c r="AY515" s="13">
        <f t="shared" si="712"/>
        <v>2.6127923021453457E-3</v>
      </c>
      <c r="AZ515" s="13">
        <f t="shared" si="713"/>
        <v>7.9013746815758421E-4</v>
      </c>
      <c r="BA515" s="13">
        <f t="shared" si="714"/>
        <v>1.5929757551562873E-4</v>
      </c>
      <c r="BB515" s="13">
        <f t="shared" si="715"/>
        <v>2.4086679775160847E-5</v>
      </c>
      <c r="BC515" s="13">
        <f t="shared" si="716"/>
        <v>2.9136320033155669E-6</v>
      </c>
      <c r="BD515" s="13">
        <f t="shared" si="717"/>
        <v>6.1043337408584367E-6</v>
      </c>
      <c r="BE515" s="13">
        <f t="shared" si="718"/>
        <v>1.1021461203655661E-5</v>
      </c>
      <c r="BF515" s="13">
        <f t="shared" si="719"/>
        <v>9.9497023115420734E-6</v>
      </c>
      <c r="BG515" s="13">
        <f t="shared" si="720"/>
        <v>5.9881095775497759E-6</v>
      </c>
      <c r="BH515" s="13">
        <f t="shared" si="721"/>
        <v>2.7029042068284209E-6</v>
      </c>
      <c r="BI515" s="13">
        <f t="shared" si="722"/>
        <v>9.7602638117121811E-7</v>
      </c>
      <c r="BJ515" s="14">
        <f t="shared" si="723"/>
        <v>0.66114079217870747</v>
      </c>
      <c r="BK515" s="14">
        <f t="shared" si="724"/>
        <v>0.22069079258127858</v>
      </c>
      <c r="BL515" s="14">
        <f t="shared" si="725"/>
        <v>0.11485384411479807</v>
      </c>
      <c r="BM515" s="14">
        <f t="shared" si="726"/>
        <v>0.43037324738961003</v>
      </c>
      <c r="BN515" s="14">
        <f t="shared" si="727"/>
        <v>0.56701050786604723</v>
      </c>
    </row>
    <row r="516" spans="1:66" x14ac:dyDescent="0.25">
      <c r="A516" t="s">
        <v>69</v>
      </c>
      <c r="B516" t="s">
        <v>351</v>
      </c>
      <c r="C516" t="s">
        <v>381</v>
      </c>
      <c r="D516" s="22" t="s">
        <v>494</v>
      </c>
      <c r="E516" s="10">
        <f>VLOOKUP(A516,home!$A$2:$E$405,3,FALSE)</f>
        <v>1.3382000000000001</v>
      </c>
      <c r="F516" s="10">
        <f>VLOOKUP(B516,home!$B$2:$E$405,3,FALSE)</f>
        <v>1.1868000000000001</v>
      </c>
      <c r="G516" s="10">
        <f>VLOOKUP(C516,away!$B$2:$E$405,4,FALSE)</f>
        <v>0.65939999999999999</v>
      </c>
      <c r="H516" s="10">
        <f>VLOOKUP(A516,away!$A$2:$E$405,3,FALSE)</f>
        <v>1.3237000000000001</v>
      </c>
      <c r="I516" s="10">
        <f>VLOOKUP(C516,away!$B$2:$E$405,3,FALSE)</f>
        <v>1.0221</v>
      </c>
      <c r="J516" s="10">
        <f>VLOOKUP(B516,home!$B$2:$E$405,4,FALSE)</f>
        <v>1.1554</v>
      </c>
      <c r="K516" s="12">
        <f t="shared" si="672"/>
        <v>1.047243096144</v>
      </c>
      <c r="L516" s="12">
        <f t="shared" si="673"/>
        <v>1.563202785858</v>
      </c>
      <c r="M516" s="13">
        <f t="shared" si="674"/>
        <v>7.350176334211081E-2</v>
      </c>
      <c r="N516" s="13">
        <f t="shared" si="675"/>
        <v>7.6974214214435677E-2</v>
      </c>
      <c r="O516" s="13">
        <f t="shared" si="676"/>
        <v>0.11489816122186304</v>
      </c>
      <c r="P516" s="13">
        <f t="shared" si="677"/>
        <v>0.12032630609923631</v>
      </c>
      <c r="Q516" s="13">
        <f t="shared" si="678"/>
        <v>4.0305357208588556E-2</v>
      </c>
      <c r="R516" s="13">
        <f t="shared" si="679"/>
        <v>8.9804562855988979E-2</v>
      </c>
      <c r="S516" s="13">
        <f t="shared" si="680"/>
        <v>4.9245144882095998E-2</v>
      </c>
      <c r="T516" s="13">
        <f t="shared" si="681"/>
        <v>6.3005446673467455E-2</v>
      </c>
      <c r="U516" s="13">
        <f t="shared" si="682"/>
        <v>9.4047208453164347E-2</v>
      </c>
      <c r="V516" s="13">
        <f t="shared" si="683"/>
        <v>8.9574364652456676E-3</v>
      </c>
      <c r="W516" s="13">
        <f t="shared" si="684"/>
        <v>1.4069835691437391E-2</v>
      </c>
      <c r="X516" s="13">
        <f t="shared" si="685"/>
        <v>2.199400634941925E-2</v>
      </c>
      <c r="Y516" s="13">
        <f t="shared" si="686"/>
        <v>1.719054599879536E-2</v>
      </c>
      <c r="Z516" s="13">
        <f t="shared" si="687"/>
        <v>4.6794247613080625E-2</v>
      </c>
      <c r="AA516" s="13">
        <f t="shared" si="688"/>
        <v>4.900495275205153E-2</v>
      </c>
      <c r="AB516" s="13">
        <f t="shared" si="689"/>
        <v>2.5660049223224436E-2</v>
      </c>
      <c r="AC516" s="13">
        <f t="shared" si="690"/>
        <v>9.1648757200980921E-4</v>
      </c>
      <c r="AD516" s="13">
        <f t="shared" si="691"/>
        <v>3.6836345729345621E-3</v>
      </c>
      <c r="AE516" s="13">
        <f t="shared" si="692"/>
        <v>5.7582678264941518E-3</v>
      </c>
      <c r="AF516" s="13">
        <f t="shared" si="693"/>
        <v>4.5006701540460754E-3</v>
      </c>
      <c r="AG516" s="13">
        <f t="shared" si="694"/>
        <v>2.34515337434426E-3</v>
      </c>
      <c r="AH516" s="13">
        <f t="shared" si="695"/>
        <v>1.8287224557724177E-2</v>
      </c>
      <c r="AI516" s="13">
        <f t="shared" si="696"/>
        <v>1.9151169665711655E-2</v>
      </c>
      <c r="AJ516" s="13">
        <f t="shared" si="697"/>
        <v>1.0027965107749462E-2</v>
      </c>
      <c r="AK516" s="13">
        <f t="shared" si="698"/>
        <v>3.5005724091545167E-3</v>
      </c>
      <c r="AL516" s="13">
        <f t="shared" si="699"/>
        <v>6.0013561096495617E-5</v>
      </c>
      <c r="AM516" s="13">
        <f t="shared" si="700"/>
        <v>7.7153217504461477E-4</v>
      </c>
      <c r="AN516" s="13">
        <f t="shared" si="701"/>
        <v>1.2060612454088239E-3</v>
      </c>
      <c r="AO516" s="13">
        <f t="shared" si="702"/>
        <v>9.4265914936922141E-4</v>
      </c>
      <c r="AP516" s="13">
        <f t="shared" si="703"/>
        <v>4.9118913613616652E-4</v>
      </c>
      <c r="AQ516" s="13">
        <f t="shared" si="704"/>
        <v>1.9195705649781002E-4</v>
      </c>
      <c r="AR516" s="13">
        <f t="shared" si="705"/>
        <v>5.7173280748490521E-3</v>
      </c>
      <c r="AS516" s="13">
        <f t="shared" si="706"/>
        <v>5.9874323547759352E-3</v>
      </c>
      <c r="AT516" s="13">
        <f t="shared" si="707"/>
        <v>3.1351485985841553E-3</v>
      </c>
      <c r="AU516" s="13">
        <f t="shared" si="708"/>
        <v>1.0944209084175981E-3</v>
      </c>
      <c r="AV516" s="13">
        <f t="shared" si="709"/>
        <v>2.8653118515399356E-4</v>
      </c>
      <c r="AW516" s="13">
        <f t="shared" si="710"/>
        <v>2.7290388822190349E-6</v>
      </c>
      <c r="AX516" s="13">
        <f t="shared" si="711"/>
        <v>1.346636239614061E-4</v>
      </c>
      <c r="AY516" s="13">
        <f t="shared" si="712"/>
        <v>2.1050655213020411E-4</v>
      </c>
      <c r="AZ516" s="13">
        <f t="shared" si="713"/>
        <v>1.6453221436564872E-4</v>
      </c>
      <c r="BA516" s="13">
        <f t="shared" si="714"/>
        <v>8.5732405286589254E-5</v>
      </c>
      <c r="BB516" s="13">
        <f t="shared" si="715"/>
        <v>3.3504283695575864E-5</v>
      </c>
      <c r="BC516" s="13">
        <f t="shared" si="716"/>
        <v>1.0474797922220191E-5</v>
      </c>
      <c r="BD516" s="13">
        <f t="shared" si="717"/>
        <v>1.4895571957113671E-3</v>
      </c>
      <c r="BE516" s="13">
        <f t="shared" si="718"/>
        <v>1.5599284895203461E-3</v>
      </c>
      <c r="BF516" s="13">
        <f t="shared" si="719"/>
        <v>8.1681217056426018E-4</v>
      </c>
      <c r="BG516" s="13">
        <f t="shared" si="720"/>
        <v>2.8513363548993901E-4</v>
      </c>
      <c r="BH516" s="13">
        <f t="shared" si="721"/>
        <v>7.4651057811319602E-5</v>
      </c>
      <c r="BI516" s="13">
        <f t="shared" si="722"/>
        <v>1.5635560982550223E-5</v>
      </c>
      <c r="BJ516" s="14">
        <f t="shared" si="723"/>
        <v>0.25406994470378103</v>
      </c>
      <c r="BK516" s="14">
        <f t="shared" si="724"/>
        <v>0.2532176584739253</v>
      </c>
      <c r="BL516" s="14">
        <f t="shared" si="725"/>
        <v>0.44484444547849267</v>
      </c>
      <c r="BM516" s="14">
        <f t="shared" si="726"/>
        <v>0.48290815381380825</v>
      </c>
      <c r="BN516" s="14">
        <f t="shared" si="727"/>
        <v>0.51581036494222343</v>
      </c>
    </row>
    <row r="517" spans="1:66" x14ac:dyDescent="0.25">
      <c r="A517" t="s">
        <v>69</v>
      </c>
      <c r="B517" t="s">
        <v>261</v>
      </c>
      <c r="C517" t="s">
        <v>260</v>
      </c>
      <c r="D517" s="22" t="s">
        <v>494</v>
      </c>
      <c r="E517" s="10">
        <f>VLOOKUP(A517,home!$A$2:$E$405,3,FALSE)</f>
        <v>1.3382000000000001</v>
      </c>
      <c r="F517" s="10">
        <f>VLOOKUP(B517,home!$B$2:$E$405,3,FALSE)</f>
        <v>1.5880000000000001</v>
      </c>
      <c r="G517" s="10">
        <f>VLOOKUP(C517,away!$B$2:$E$405,4,FALSE)</f>
        <v>0.88739999999999997</v>
      </c>
      <c r="H517" s="10">
        <f>VLOOKUP(A517,away!$A$2:$E$405,3,FALSE)</f>
        <v>1.3237000000000001</v>
      </c>
      <c r="I517" s="10">
        <f>VLOOKUP(C517,away!$B$2:$E$405,3,FALSE)</f>
        <v>1.4165000000000001</v>
      </c>
      <c r="J517" s="10">
        <f>VLOOKUP(B517,home!$B$2:$E$405,4,FALSE)</f>
        <v>0.99150000000000005</v>
      </c>
      <c r="K517" s="12">
        <f t="shared" si="672"/>
        <v>1.88577966384</v>
      </c>
      <c r="L517" s="12">
        <f t="shared" si="673"/>
        <v>1.8590833710750003</v>
      </c>
      <c r="M517" s="13">
        <f t="shared" si="674"/>
        <v>2.3638866525325625E-2</v>
      </c>
      <c r="N517" s="13">
        <f t="shared" si="675"/>
        <v>4.4577693769687184E-2</v>
      </c>
      <c r="O517" s="13">
        <f t="shared" si="676"/>
        <v>4.3946623668294341E-2</v>
      </c>
      <c r="P517" s="13">
        <f t="shared" si="677"/>
        <v>8.2873649208099087E-2</v>
      </c>
      <c r="Q517" s="13">
        <f t="shared" si="678"/>
        <v>4.2031854185881581E-2</v>
      </c>
      <c r="R517" s="13">
        <f t="shared" si="679"/>
        <v>4.0850218638308518E-2</v>
      </c>
      <c r="S517" s="13">
        <f t="shared" si="680"/>
        <v>7.2635057667728598E-2</v>
      </c>
      <c r="T517" s="13">
        <f t="shared" si="681"/>
        <v>7.8140721172421601E-2</v>
      </c>
      <c r="U517" s="13">
        <f t="shared" si="682"/>
        <v>7.7034511571539954E-2</v>
      </c>
      <c r="V517" s="13">
        <f t="shared" si="683"/>
        <v>2.8293950571785534E-2</v>
      </c>
      <c r="W517" s="13">
        <f t="shared" si="684"/>
        <v>2.6420938619074564E-2</v>
      </c>
      <c r="X517" s="13">
        <f t="shared" si="685"/>
        <v>4.9118727634914802E-2</v>
      </c>
      <c r="Y517" s="13">
        <f t="shared" si="686"/>
        <v>4.5657904877216098E-2</v>
      </c>
      <c r="Z517" s="13">
        <f t="shared" si="687"/>
        <v>2.5314654058419137E-2</v>
      </c>
      <c r="AA517" s="13">
        <f t="shared" si="688"/>
        <v>4.7737859820511534E-2</v>
      </c>
      <c r="AB517" s="13">
        <f t="shared" si="689"/>
        <v>4.5011542622382647E-2</v>
      </c>
      <c r="AC517" s="13">
        <f t="shared" si="690"/>
        <v>6.1995964672346641E-3</v>
      </c>
      <c r="AD517" s="13">
        <f t="shared" si="691"/>
        <v>1.2456017186853921E-2</v>
      </c>
      <c r="AE517" s="13">
        <f t="shared" si="692"/>
        <v>2.315677442190453E-2</v>
      </c>
      <c r="AF517" s="13">
        <f t="shared" si="693"/>
        <v>2.1525187127748809E-2</v>
      </c>
      <c r="AG517" s="13">
        <f t="shared" si="694"/>
        <v>1.3339039149491819E-2</v>
      </c>
      <c r="AH517" s="13">
        <f t="shared" si="695"/>
        <v>1.1765513101130822E-2</v>
      </c>
      <c r="AI517" s="13">
        <f t="shared" si="696"/>
        <v>2.2187165340755599E-2</v>
      </c>
      <c r="AJ517" s="13">
        <f t="shared" si="697"/>
        <v>2.0920052598926295E-2</v>
      </c>
      <c r="AK517" s="13">
        <f t="shared" si="698"/>
        <v>1.3150203252506119E-2</v>
      </c>
      <c r="AL517" s="13">
        <f t="shared" si="699"/>
        <v>8.6938717185433816E-4</v>
      </c>
      <c r="AM517" s="13">
        <f t="shared" si="700"/>
        <v>4.6978607806821291E-3</v>
      </c>
      <c r="AN517" s="13">
        <f t="shared" si="701"/>
        <v>8.7337148569915646E-3</v>
      </c>
      <c r="AO517" s="13">
        <f t="shared" si="702"/>
        <v>8.118352029171846E-3</v>
      </c>
      <c r="AP517" s="13">
        <f t="shared" si="703"/>
        <v>5.0308977526554556E-3</v>
      </c>
      <c r="AQ517" s="13">
        <f t="shared" si="704"/>
        <v>2.3382145883850867E-3</v>
      </c>
      <c r="AR517" s="13">
        <f t="shared" si="705"/>
        <v>4.3746139516954736E-3</v>
      </c>
      <c r="AS517" s="13">
        <f t="shared" si="706"/>
        <v>8.2495580272580644E-3</v>
      </c>
      <c r="AT517" s="13">
        <f t="shared" si="707"/>
        <v>7.778424381735643E-3</v>
      </c>
      <c r="AU517" s="13">
        <f t="shared" si="708"/>
        <v>4.8894648385981012E-3</v>
      </c>
      <c r="AV517" s="13">
        <f t="shared" si="709"/>
        <v>2.3051133399222563E-3</v>
      </c>
      <c r="AW517" s="13">
        <f t="shared" si="710"/>
        <v>8.4664342736248725E-5</v>
      </c>
      <c r="AX517" s="13">
        <f t="shared" si="711"/>
        <v>1.4765217206269773E-3</v>
      </c>
      <c r="AY517" s="13">
        <f t="shared" si="712"/>
        <v>2.7449769778486607E-3</v>
      </c>
      <c r="AZ517" s="13">
        <f t="shared" si="713"/>
        <v>2.5515705267510776E-3</v>
      </c>
      <c r="BA517" s="13">
        <f t="shared" si="714"/>
        <v>1.5811941121360025E-3</v>
      </c>
      <c r="BB517" s="13">
        <f t="shared" si="715"/>
        <v>7.3489292007843533E-4</v>
      </c>
      <c r="BC517" s="13">
        <f t="shared" si="716"/>
        <v>2.7324544144771365E-4</v>
      </c>
      <c r="BD517" s="13">
        <f t="shared" si="717"/>
        <v>1.355462008744959E-3</v>
      </c>
      <c r="BE517" s="13">
        <f t="shared" si="718"/>
        <v>2.5561026911989602E-3</v>
      </c>
      <c r="BF517" s="13">
        <f t="shared" si="719"/>
        <v>2.4101232368748471E-3</v>
      </c>
      <c r="BG517" s="13">
        <f t="shared" si="720"/>
        <v>1.5149871291489411E-3</v>
      </c>
      <c r="BH517" s="13">
        <f t="shared" si="721"/>
        <v>7.1423297978210395E-4</v>
      </c>
      <c r="BI517" s="13">
        <f t="shared" si="722"/>
        <v>2.6937720570338744E-4</v>
      </c>
      <c r="BJ517" s="14">
        <f t="shared" si="723"/>
        <v>0.39470629985196976</v>
      </c>
      <c r="BK517" s="14">
        <f t="shared" si="724"/>
        <v>0.21725548458987654</v>
      </c>
      <c r="BL517" s="14">
        <f t="shared" si="725"/>
        <v>0.35902115040501864</v>
      </c>
      <c r="BM517" s="14">
        <f t="shared" si="726"/>
        <v>0.71571837027457541</v>
      </c>
      <c r="BN517" s="14">
        <f t="shared" si="727"/>
        <v>0.27791890599559632</v>
      </c>
    </row>
    <row r="518" spans="1:66" x14ac:dyDescent="0.25">
      <c r="A518" t="s">
        <v>24</v>
      </c>
      <c r="B518" t="s">
        <v>288</v>
      </c>
      <c r="C518" t="s">
        <v>181</v>
      </c>
      <c r="D518" s="22" t="s">
        <v>494</v>
      </c>
      <c r="E518" s="10">
        <f>VLOOKUP(A518,home!$A$2:$E$405,3,FALSE)</f>
        <v>1.6361000000000001</v>
      </c>
      <c r="F518" s="10">
        <f>VLOOKUP(B518,home!$B$2:$E$405,3,FALSE)</f>
        <v>0.755</v>
      </c>
      <c r="G518" s="10">
        <f>VLOOKUP(C518,away!$B$2:$E$405,4,FALSE)</f>
        <v>0.79100000000000004</v>
      </c>
      <c r="H518" s="10">
        <f>VLOOKUP(A518,away!$A$2:$E$405,3,FALSE)</f>
        <v>1.4240999999999999</v>
      </c>
      <c r="I518" s="10">
        <f>VLOOKUP(C518,away!$B$2:$E$405,3,FALSE)</f>
        <v>0.86739999999999995</v>
      </c>
      <c r="J518" s="10">
        <f>VLOOKUP(B518,home!$B$2:$E$405,4,FALSE)</f>
        <v>1.4044000000000001</v>
      </c>
      <c r="K518" s="12">
        <f t="shared" si="672"/>
        <v>0.97708710050000014</v>
      </c>
      <c r="L518" s="12">
        <f t="shared" si="673"/>
        <v>1.7348052390959998</v>
      </c>
      <c r="M518" s="13">
        <f t="shared" si="674"/>
        <v>6.6411015538428417E-2</v>
      </c>
      <c r="N518" s="13">
        <f t="shared" si="675"/>
        <v>6.4889346613703477E-2</v>
      </c>
      <c r="O518" s="13">
        <f t="shared" si="676"/>
        <v>0.11521017768975149</v>
      </c>
      <c r="P518" s="13">
        <f t="shared" si="677"/>
        <v>0.11257037846696907</v>
      </c>
      <c r="Q518" s="13">
        <f t="shared" si="678"/>
        <v>3.1701271768061513E-2</v>
      </c>
      <c r="R518" s="13">
        <f t="shared" si="679"/>
        <v>9.9933609926680989E-2</v>
      </c>
      <c r="S518" s="13">
        <f t="shared" si="680"/>
        <v>4.7703268823166882E-2</v>
      </c>
      <c r="T518" s="13">
        <f t="shared" si="681"/>
        <v>5.4995532349239235E-2</v>
      </c>
      <c r="U518" s="13">
        <f t="shared" si="682"/>
        <v>9.7643841165758749E-2</v>
      </c>
      <c r="V518" s="13">
        <f t="shared" si="683"/>
        <v>8.9844114999401876E-3</v>
      </c>
      <c r="W518" s="13">
        <f t="shared" si="684"/>
        <v>1.0324967904672581E-2</v>
      </c>
      <c r="X518" s="13">
        <f t="shared" si="685"/>
        <v>1.7911808414524045E-2</v>
      </c>
      <c r="Y518" s="13">
        <f t="shared" si="686"/>
        <v>1.5536749539600063E-2</v>
      </c>
      <c r="Z518" s="13">
        <f t="shared" si="687"/>
        <v>5.7788450020860749E-2</v>
      </c>
      <c r="AA518" s="13">
        <f t="shared" si="688"/>
        <v>5.6464349073271997E-2</v>
      </c>
      <c r="AB518" s="13">
        <f t="shared" si="689"/>
        <v>2.7585293558811601E-2</v>
      </c>
      <c r="AC518" s="13">
        <f t="shared" si="690"/>
        <v>9.5181743820235156E-4</v>
      </c>
      <c r="AD518" s="13">
        <f t="shared" si="691"/>
        <v>2.5220982381830227E-3</v>
      </c>
      <c r="AE518" s="13">
        <f t="shared" si="692"/>
        <v>4.3753492371146991E-3</v>
      </c>
      <c r="AF518" s="13">
        <f t="shared" si="693"/>
        <v>3.7951893897106336E-3</v>
      </c>
      <c r="AG518" s="13">
        <f t="shared" si="694"/>
        <v>2.1946381455438531E-3</v>
      </c>
      <c r="AH518" s="13">
        <f t="shared" si="695"/>
        <v>2.5062926463856643E-2</v>
      </c>
      <c r="AI518" s="13">
        <f t="shared" si="696"/>
        <v>2.4488662148614407E-2</v>
      </c>
      <c r="AJ518" s="13">
        <f t="shared" si="697"/>
        <v>1.1963777946956878E-2</v>
      </c>
      <c r="AK518" s="13">
        <f t="shared" si="698"/>
        <v>3.8965510350726473E-3</v>
      </c>
      <c r="AL518" s="13">
        <f t="shared" si="699"/>
        <v>6.4535347566188007E-5</v>
      </c>
      <c r="AM518" s="13">
        <f t="shared" si="700"/>
        <v>4.928619309444818E-4</v>
      </c>
      <c r="AN518" s="13">
        <f t="shared" si="701"/>
        <v>8.5501945995345818E-4</v>
      </c>
      <c r="AO518" s="13">
        <f t="shared" si="702"/>
        <v>7.4164611932814588E-4</v>
      </c>
      <c r="AP518" s="13">
        <f t="shared" si="703"/>
        <v>4.288705244552283E-4</v>
      </c>
      <c r="AQ518" s="13">
        <f t="shared" si="704"/>
        <v>1.860017081796948E-4</v>
      </c>
      <c r="AR518" s="13">
        <f t="shared" si="705"/>
        <v>8.6958592273152623E-3</v>
      </c>
      <c r="AS518" s="13">
        <f t="shared" si="706"/>
        <v>8.4966118787736401E-3</v>
      </c>
      <c r="AT518" s="13">
        <f t="shared" si="707"/>
        <v>4.1509649323523976E-3</v>
      </c>
      <c r="AU518" s="13">
        <f t="shared" si="708"/>
        <v>1.3519514300097946E-3</v>
      </c>
      <c r="AV518" s="13">
        <f t="shared" si="709"/>
        <v>3.3024357569127468E-4</v>
      </c>
      <c r="AW518" s="13">
        <f t="shared" si="710"/>
        <v>3.0386393486766265E-6</v>
      </c>
      <c r="AX518" s="13">
        <f t="shared" si="711"/>
        <v>8.0261505842229143E-5</v>
      </c>
      <c r="AY518" s="13">
        <f t="shared" si="712"/>
        <v>1.3923808083283334E-4</v>
      </c>
      <c r="AZ518" s="13">
        <f t="shared" si="713"/>
        <v>1.2077547605523579E-4</v>
      </c>
      <c r="BA518" s="13">
        <f t="shared" si="714"/>
        <v>6.9840642871645534E-5</v>
      </c>
      <c r="BB518" s="13">
        <f t="shared" si="715"/>
        <v>3.0289978288890845E-5</v>
      </c>
      <c r="BC518" s="13">
        <f t="shared" si="716"/>
        <v>1.0509442605534391E-5</v>
      </c>
      <c r="BD518" s="13">
        <f t="shared" si="717"/>
        <v>2.5142703576646326E-3</v>
      </c>
      <c r="BE518" s="13">
        <f t="shared" si="718"/>
        <v>2.4566611336436337E-3</v>
      </c>
      <c r="BF518" s="13">
        <f t="shared" si="719"/>
        <v>1.2001859519914508E-3</v>
      </c>
      <c r="BG518" s="13">
        <f t="shared" si="720"/>
        <v>3.9089540396405306E-4</v>
      </c>
      <c r="BH518" s="13">
        <f t="shared" si="721"/>
        <v>9.5484714214503195E-5</v>
      </c>
      <c r="BI518" s="13">
        <f t="shared" si="722"/>
        <v>1.8659376510784022E-5</v>
      </c>
      <c r="BJ518" s="14">
        <f t="shared" si="723"/>
        <v>0.21140226646971047</v>
      </c>
      <c r="BK518" s="14">
        <f t="shared" si="724"/>
        <v>0.23682466519510592</v>
      </c>
      <c r="BL518" s="14">
        <f t="shared" si="725"/>
        <v>0.49195097699090679</v>
      </c>
      <c r="BM518" s="14">
        <f t="shared" si="726"/>
        <v>0.50711435923150483</v>
      </c>
      <c r="BN518" s="14">
        <f t="shared" si="727"/>
        <v>0.49071580000359499</v>
      </c>
    </row>
    <row r="519" spans="1:66" x14ac:dyDescent="0.25">
      <c r="A519" t="s">
        <v>196</v>
      </c>
      <c r="B519" t="s">
        <v>306</v>
      </c>
      <c r="C519" t="s">
        <v>304</v>
      </c>
      <c r="D519" s="22" t="s">
        <v>494</v>
      </c>
      <c r="E519" s="10">
        <f>VLOOKUP(A519,home!$A$2:$E$405,3,FALSE)</f>
        <v>1.5903</v>
      </c>
      <c r="F519" s="10">
        <f>VLOOKUP(B519,home!$B$2:$E$405,3,FALSE)</f>
        <v>1.3362000000000001</v>
      </c>
      <c r="G519" s="10">
        <f>VLOOKUP(C519,away!$B$2:$E$405,4,FALSE)</f>
        <v>0.90390000000000004</v>
      </c>
      <c r="H519" s="10">
        <f>VLOOKUP(A519,away!$A$2:$E$405,3,FALSE)</f>
        <v>1.3957999999999999</v>
      </c>
      <c r="I519" s="10">
        <f>VLOOKUP(C519,away!$B$2:$E$405,3,FALSE)</f>
        <v>1.0299</v>
      </c>
      <c r="J519" s="10">
        <f>VLOOKUP(B519,home!$B$2:$E$405,4,FALSE)</f>
        <v>0.80600000000000005</v>
      </c>
      <c r="K519" s="12">
        <f t="shared" si="672"/>
        <v>1.9207503135540001</v>
      </c>
      <c r="L519" s="12">
        <f t="shared" si="673"/>
        <v>1.1586527425199999</v>
      </c>
      <c r="M519" s="13">
        <f t="shared" si="674"/>
        <v>4.5986699938381836E-2</v>
      </c>
      <c r="N519" s="13">
        <f t="shared" si="675"/>
        <v>8.8328968325960627E-2</v>
      </c>
      <c r="O519" s="13">
        <f t="shared" si="676"/>
        <v>5.3282616003050426E-2</v>
      </c>
      <c r="P519" s="13">
        <f t="shared" si="677"/>
        <v>0.10234260139483647</v>
      </c>
      <c r="Q519" s="13">
        <f t="shared" si="678"/>
        <v>8.4828946803995123E-2</v>
      </c>
      <c r="R519" s="13">
        <f t="shared" si="679"/>
        <v>3.0868024580287222E-2</v>
      </c>
      <c r="S519" s="13">
        <f t="shared" si="680"/>
        <v>5.6940420133955304E-2</v>
      </c>
      <c r="T519" s="13">
        <f t="shared" si="681"/>
        <v>9.8287291859532125E-2</v>
      </c>
      <c r="U519" s="13">
        <f t="shared" si="682"/>
        <v>5.9289767891379255E-2</v>
      </c>
      <c r="V519" s="13">
        <f t="shared" si="683"/>
        <v>1.4079990588660914E-2</v>
      </c>
      <c r="W519" s="13">
        <f t="shared" si="684"/>
        <v>5.4311742057409733E-2</v>
      </c>
      <c r="X519" s="13">
        <f t="shared" si="685"/>
        <v>6.2928448885856608E-2</v>
      </c>
      <c r="Y519" s="13">
        <f t="shared" si="686"/>
        <v>3.6456109942063712E-2</v>
      </c>
      <c r="Z519" s="13">
        <f t="shared" si="687"/>
        <v>1.1921773778708183E-2</v>
      </c>
      <c r="AA519" s="13">
        <f t="shared" si="688"/>
        <v>2.2898750723573596E-2</v>
      </c>
      <c r="AB519" s="13">
        <f t="shared" si="689"/>
        <v>2.1991391316149439E-2</v>
      </c>
      <c r="AC519" s="13">
        <f t="shared" si="690"/>
        <v>1.9584233952278114E-3</v>
      </c>
      <c r="AD519" s="13">
        <f t="shared" si="691"/>
        <v>2.6079823896608439E-2</v>
      </c>
      <c r="AE519" s="13">
        <f t="shared" si="692"/>
        <v>3.0217459482243997E-2</v>
      </c>
      <c r="AF519" s="13">
        <f t="shared" si="693"/>
        <v>1.75057711505445E-2</v>
      </c>
      <c r="AG519" s="13">
        <f t="shared" si="694"/>
        <v>6.7610365845019579E-3</v>
      </c>
      <c r="AH519" s="13">
        <f t="shared" si="695"/>
        <v>3.4532989711008144E-3</v>
      </c>
      <c r="AI519" s="13">
        <f t="shared" si="696"/>
        <v>6.632925081537594E-3</v>
      </c>
      <c r="AJ519" s="13">
        <f t="shared" si="697"/>
        <v>6.3700964650717645E-3</v>
      </c>
      <c r="AK519" s="13">
        <f t="shared" si="698"/>
        <v>4.0784549275519394E-3</v>
      </c>
      <c r="AL519" s="13">
        <f t="shared" si="699"/>
        <v>1.7433748902937691E-4</v>
      </c>
      <c r="AM519" s="13">
        <f t="shared" si="700"/>
        <v>1.001856598536875E-2</v>
      </c>
      <c r="AN519" s="13">
        <f t="shared" si="701"/>
        <v>1.1608038955065087E-2</v>
      </c>
      <c r="AO519" s="13">
        <f t="shared" si="702"/>
        <v>6.7248430852825817E-3</v>
      </c>
      <c r="AP519" s="13">
        <f t="shared" si="703"/>
        <v>2.5972526279264396E-3</v>
      </c>
      <c r="AQ519" s="13">
        <f t="shared" si="704"/>
        <v>7.5232847009106148E-4</v>
      </c>
      <c r="AR519" s="13">
        <f t="shared" si="705"/>
        <v>8.0023486472149085E-4</v>
      </c>
      <c r="AS519" s="13">
        <f t="shared" si="706"/>
        <v>1.5370513673306462E-3</v>
      </c>
      <c r="AT519" s="13">
        <f t="shared" si="707"/>
        <v>1.4761459478744719E-3</v>
      </c>
      <c r="AU519" s="13">
        <f t="shared" si="708"/>
        <v>9.4510259741045267E-4</v>
      </c>
      <c r="AV519" s="13">
        <f t="shared" si="709"/>
        <v>4.5382652757920689E-4</v>
      </c>
      <c r="AW519" s="13">
        <f t="shared" si="710"/>
        <v>1.0777362544084057E-5</v>
      </c>
      <c r="AX519" s="13">
        <f t="shared" si="711"/>
        <v>3.2071939596264093E-3</v>
      </c>
      <c r="AY519" s="13">
        <f t="shared" si="712"/>
        <v>3.716024077114717E-3</v>
      </c>
      <c r="AZ519" s="13">
        <f t="shared" si="713"/>
        <v>2.1527907441096605E-3</v>
      </c>
      <c r="BA519" s="13">
        <f t="shared" si="714"/>
        <v>8.3144563324477616E-4</v>
      </c>
      <c r="BB519" s="13">
        <f t="shared" si="715"/>
        <v>2.4083919080383447E-4</v>
      </c>
      <c r="BC519" s="13">
        <f t="shared" si="716"/>
        <v>5.5809797786232089E-5</v>
      </c>
      <c r="BD519" s="13">
        <f t="shared" si="717"/>
        <v>1.5453238677827919E-4</v>
      </c>
      <c r="BE519" s="13">
        <f t="shared" si="718"/>
        <v>2.9681813035862777E-4</v>
      </c>
      <c r="BF519" s="13">
        <f t="shared" si="719"/>
        <v>2.8505675847742323E-4</v>
      </c>
      <c r="BG519" s="13">
        <f t="shared" si="720"/>
        <v>1.825076194087325E-4</v>
      </c>
      <c r="BH519" s="13">
        <f t="shared" si="721"/>
        <v>8.7637891801329291E-5</v>
      </c>
      <c r="BI519" s="13">
        <f t="shared" si="722"/>
        <v>3.3666101631322945E-5</v>
      </c>
      <c r="BJ519" s="14">
        <f t="shared" si="723"/>
        <v>0.54761073151513651</v>
      </c>
      <c r="BK519" s="14">
        <f t="shared" si="724"/>
        <v>0.22519849701720643</v>
      </c>
      <c r="BL519" s="14">
        <f t="shared" si="725"/>
        <v>0.21511790615307405</v>
      </c>
      <c r="BM519" s="14">
        <f t="shared" si="726"/>
        <v>0.59050580470304304</v>
      </c>
      <c r="BN519" s="14">
        <f t="shared" si="727"/>
        <v>0.40563785704651167</v>
      </c>
    </row>
    <row r="520" spans="1:66" x14ac:dyDescent="0.25">
      <c r="A520" t="s">
        <v>196</v>
      </c>
      <c r="B520" t="s">
        <v>206</v>
      </c>
      <c r="C520" t="s">
        <v>301</v>
      </c>
      <c r="D520" s="22" t="s">
        <v>494</v>
      </c>
      <c r="E520" s="10">
        <f>VLOOKUP(A520,home!$A$2:$E$405,3,FALSE)</f>
        <v>1.5903</v>
      </c>
      <c r="F520" s="10">
        <f>VLOOKUP(B520,home!$B$2:$E$405,3,FALSE)</f>
        <v>0.62880000000000003</v>
      </c>
      <c r="G520" s="10">
        <f>VLOOKUP(C520,away!$B$2:$E$405,4,FALSE)</f>
        <v>1.3362000000000001</v>
      </c>
      <c r="H520" s="10">
        <f>VLOOKUP(A520,away!$A$2:$E$405,3,FALSE)</f>
        <v>1.3957999999999999</v>
      </c>
      <c r="I520" s="10">
        <f>VLOOKUP(C520,away!$B$2:$E$405,3,FALSE)</f>
        <v>0.62690000000000001</v>
      </c>
      <c r="J520" s="10">
        <f>VLOOKUP(B520,home!$B$2:$E$405,4,FALSE)</f>
        <v>1.5224</v>
      </c>
      <c r="K520" s="12">
        <f t="shared" si="672"/>
        <v>1.3361741311680002</v>
      </c>
      <c r="L520" s="12">
        <f t="shared" si="673"/>
        <v>1.3321411352479999</v>
      </c>
      <c r="M520" s="13">
        <f t="shared" si="674"/>
        <v>6.9368995194545702E-2</v>
      </c>
      <c r="N520" s="13">
        <f t="shared" si="675"/>
        <v>9.2689056884069282E-2</v>
      </c>
      <c r="O520" s="13">
        <f t="shared" si="676"/>
        <v>9.2409292009475161E-2</v>
      </c>
      <c r="P520" s="13">
        <f t="shared" si="677"/>
        <v>0.1234749054626105</v>
      </c>
      <c r="Q520" s="13">
        <f t="shared" si="678"/>
        <v>6.1924360025426319E-2</v>
      </c>
      <c r="R520" s="13">
        <f t="shared" si="679"/>
        <v>6.1551109582483089E-2</v>
      </c>
      <c r="S520" s="13">
        <f t="shared" si="680"/>
        <v>5.4945484781215921E-2</v>
      </c>
      <c r="T520" s="13">
        <f t="shared" si="681"/>
        <v>8.2491987263777294E-2</v>
      </c>
      <c r="U520" s="13">
        <f t="shared" si="682"/>
        <v>8.2243000368800723E-2</v>
      </c>
      <c r="V520" s="13">
        <f t="shared" si="683"/>
        <v>1.0866828136388743E-2</v>
      </c>
      <c r="W520" s="13">
        <f t="shared" si="684"/>
        <v>2.758057598503616E-2</v>
      </c>
      <c r="X520" s="13">
        <f t="shared" si="685"/>
        <v>3.6741219803499793E-2</v>
      </c>
      <c r="Y520" s="13">
        <f t="shared" si="686"/>
        <v>2.4472245129715259E-2</v>
      </c>
      <c r="Z520" s="13">
        <f t="shared" si="687"/>
        <v>2.7331588331661029E-2</v>
      </c>
      <c r="AA520" s="13">
        <f t="shared" si="688"/>
        <v>3.6519761292498627E-2</v>
      </c>
      <c r="AB520" s="13">
        <f t="shared" si="689"/>
        <v>2.4398380157733563E-2</v>
      </c>
      <c r="AC520" s="13">
        <f t="shared" si="690"/>
        <v>1.2089159691011857E-3</v>
      </c>
      <c r="AD520" s="13">
        <f t="shared" si="691"/>
        <v>9.2131130384796745E-3</v>
      </c>
      <c r="AE520" s="13">
        <f t="shared" si="692"/>
        <v>1.2273166862248466E-2</v>
      </c>
      <c r="AF520" s="13">
        <f t="shared" si="693"/>
        <v>8.174795218481903E-3</v>
      </c>
      <c r="AG520" s="13">
        <f t="shared" si="694"/>
        <v>3.6299936609228015E-3</v>
      </c>
      <c r="AH520" s="13">
        <f t="shared" si="695"/>
        <v>9.1023832770674735E-3</v>
      </c>
      <c r="AI520" s="13">
        <f t="shared" si="696"/>
        <v>1.2162369066793768E-2</v>
      </c>
      <c r="AJ520" s="13">
        <f t="shared" si="697"/>
        <v>8.1255214603838631E-3</v>
      </c>
      <c r="AK520" s="13">
        <f t="shared" si="698"/>
        <v>3.6190371925384503E-3</v>
      </c>
      <c r="AL520" s="13">
        <f t="shared" si="699"/>
        <v>8.6073488352182885E-5</v>
      </c>
      <c r="AM520" s="13">
        <f t="shared" si="700"/>
        <v>2.4620646619086307E-3</v>
      </c>
      <c r="AN520" s="13">
        <f t="shared" si="701"/>
        <v>3.2798176137689467E-3</v>
      </c>
      <c r="AO520" s="13">
        <f t="shared" si="702"/>
        <v>2.1845899797062755E-3</v>
      </c>
      <c r="AP520" s="13">
        <f t="shared" si="703"/>
        <v>9.7006072520577447E-4</v>
      </c>
      <c r="AQ520" s="13">
        <f t="shared" si="704"/>
        <v>3.230644489337795E-4</v>
      </c>
      <c r="AR520" s="13">
        <f t="shared" si="705"/>
        <v>2.4251318384350142E-3</v>
      </c>
      <c r="AS520" s="13">
        <f t="shared" si="706"/>
        <v>3.2403984271887603E-3</v>
      </c>
      <c r="AT520" s="13">
        <f t="shared" si="707"/>
        <v>2.1648682765435484E-3</v>
      </c>
      <c r="AU520" s="13">
        <f t="shared" si="708"/>
        <v>9.6421366283458085E-4</v>
      </c>
      <c r="AV520" s="13">
        <f t="shared" si="709"/>
        <v>3.2208933829957776E-4</v>
      </c>
      <c r="AW520" s="13">
        <f t="shared" si="710"/>
        <v>4.2557901197296988E-6</v>
      </c>
      <c r="AX520" s="13">
        <f t="shared" si="711"/>
        <v>5.4829118508419982E-4</v>
      </c>
      <c r="AY520" s="13">
        <f t="shared" si="712"/>
        <v>7.3040124174453725E-4</v>
      </c>
      <c r="AZ520" s="13">
        <f t="shared" si="713"/>
        <v>4.8649876968205835E-4</v>
      </c>
      <c r="BA520" s="13">
        <f t="shared" si="714"/>
        <v>2.1602834111367086E-4</v>
      </c>
      <c r="BB520" s="13">
        <f t="shared" si="715"/>
        <v>7.1945059894226897E-5</v>
      </c>
      <c r="BC520" s="13">
        <f t="shared" si="716"/>
        <v>1.9168194752596144E-5</v>
      </c>
      <c r="BD520" s="13">
        <f t="shared" si="717"/>
        <v>5.3843631339648161E-4</v>
      </c>
      <c r="BE520" s="13">
        <f t="shared" si="718"/>
        <v>7.1944467324184494E-4</v>
      </c>
      <c r="BF520" s="13">
        <f t="shared" si="719"/>
        <v>4.8065168059618408E-4</v>
      </c>
      <c r="BG520" s="13">
        <f t="shared" si="720"/>
        <v>2.140781139050152E-4</v>
      </c>
      <c r="BH520" s="13">
        <f t="shared" si="721"/>
        <v>7.1511409462279458E-5</v>
      </c>
      <c r="BI520" s="13">
        <f t="shared" si="722"/>
        <v>1.9110339081372072E-5</v>
      </c>
      <c r="BJ520" s="14">
        <f t="shared" si="723"/>
        <v>0.3704824440934516</v>
      </c>
      <c r="BK520" s="14">
        <f t="shared" si="724"/>
        <v>0.26068160427395876</v>
      </c>
      <c r="BL520" s="14">
        <f t="shared" si="725"/>
        <v>0.34129078848075939</v>
      </c>
      <c r="BM520" s="14">
        <f t="shared" si="726"/>
        <v>0.49764256056959594</v>
      </c>
      <c r="BN520" s="14">
        <f t="shared" si="727"/>
        <v>0.50141771915861011</v>
      </c>
    </row>
    <row r="521" spans="1:66" x14ac:dyDescent="0.25">
      <c r="A521" t="s">
        <v>196</v>
      </c>
      <c r="B521" t="s">
        <v>197</v>
      </c>
      <c r="C521" t="s">
        <v>305</v>
      </c>
      <c r="D521" s="22" t="s">
        <v>494</v>
      </c>
      <c r="E521" s="10">
        <f>VLOOKUP(A521,home!$A$2:$E$405,3,FALSE)</f>
        <v>1.5903</v>
      </c>
      <c r="F521" s="10">
        <f>VLOOKUP(B521,home!$B$2:$E$405,3,FALSE)</f>
        <v>0.90390000000000004</v>
      </c>
      <c r="G521" s="10">
        <f>VLOOKUP(C521,away!$B$2:$E$405,4,FALSE)</f>
        <v>1.1004</v>
      </c>
      <c r="H521" s="10">
        <f>VLOOKUP(A521,away!$A$2:$E$405,3,FALSE)</f>
        <v>1.3957999999999999</v>
      </c>
      <c r="I521" s="10">
        <f>VLOOKUP(C521,away!$B$2:$E$405,3,FALSE)</f>
        <v>0.89549999999999996</v>
      </c>
      <c r="J521" s="10">
        <f>VLOOKUP(B521,home!$B$2:$E$405,4,FALSE)</f>
        <v>1.7910999999999999</v>
      </c>
      <c r="K521" s="12">
        <f t="shared" si="672"/>
        <v>1.5817943758680002</v>
      </c>
      <c r="L521" s="12">
        <f t="shared" si="673"/>
        <v>2.2387655637899995</v>
      </c>
      <c r="M521" s="13">
        <f t="shared" si="674"/>
        <v>2.1915526085824932E-2</v>
      </c>
      <c r="N521" s="13">
        <f t="shared" si="675"/>
        <v>3.4665855906746326E-2</v>
      </c>
      <c r="O521" s="13">
        <f t="shared" si="676"/>
        <v>4.9063725113286293E-2</v>
      </c>
      <c r="P521" s="13">
        <f t="shared" si="677"/>
        <v>7.7608724443329821E-2</v>
      </c>
      <c r="Q521" s="13">
        <f t="shared" si="678"/>
        <v>2.7417127953970919E-2</v>
      </c>
      <c r="R521" s="13">
        <f t="shared" si="679"/>
        <v>5.4921089107441978E-2</v>
      </c>
      <c r="S521" s="13">
        <f t="shared" si="680"/>
        <v>6.8708299382514937E-2</v>
      </c>
      <c r="T521" s="13">
        <f t="shared" si="681"/>
        <v>6.1380521921374255E-2</v>
      </c>
      <c r="U521" s="13">
        <f t="shared" si="682"/>
        <v>8.6873869866697012E-2</v>
      </c>
      <c r="V521" s="13">
        <f t="shared" si="683"/>
        <v>2.7034935328319635E-2</v>
      </c>
      <c r="W521" s="13">
        <f t="shared" si="684"/>
        <v>1.4456086266681508E-2</v>
      </c>
      <c r="X521" s="13">
        <f t="shared" si="685"/>
        <v>3.2363788121024091E-2</v>
      </c>
      <c r="Y521" s="13">
        <f t="shared" si="686"/>
        <v>3.6227467179572301E-2</v>
      </c>
      <c r="Z521" s="13">
        <f t="shared" si="687"/>
        <v>4.0985147673194389E-2</v>
      </c>
      <c r="AA521" s="13">
        <f t="shared" si="688"/>
        <v>6.4830076083578339E-2</v>
      </c>
      <c r="AB521" s="13">
        <f t="shared" si="689"/>
        <v>5.1273924868049388E-2</v>
      </c>
      <c r="AC521" s="13">
        <f t="shared" si="690"/>
        <v>5.983619894698455E-3</v>
      </c>
      <c r="AD521" s="13">
        <f t="shared" si="691"/>
        <v>5.7166389884248615E-3</v>
      </c>
      <c r="AE521" s="13">
        <f t="shared" si="692"/>
        <v>1.2798214507904877E-2</v>
      </c>
      <c r="AF521" s="13">
        <f t="shared" si="693"/>
        <v>1.4326100959147508E-2</v>
      </c>
      <c r="AG521" s="13">
        <f t="shared" si="694"/>
        <v>1.0690927163572776E-2</v>
      </c>
      <c r="AH521" s="13">
        <f t="shared" si="695"/>
        <v>2.2939034309398851E-2</v>
      </c>
      <c r="AI521" s="13">
        <f t="shared" si="696"/>
        <v>3.6284835458450196E-2</v>
      </c>
      <c r="AJ521" s="13">
        <f t="shared" si="697"/>
        <v>2.869757432873616E-2</v>
      </c>
      <c r="AK521" s="13">
        <f t="shared" si="698"/>
        <v>1.5131220558082917E-2</v>
      </c>
      <c r="AL521" s="13">
        <f t="shared" si="699"/>
        <v>8.4758377373681665E-4</v>
      </c>
      <c r="AM521" s="13">
        <f t="shared" si="700"/>
        <v>1.8085094801516344E-3</v>
      </c>
      <c r="AN521" s="13">
        <f t="shared" si="701"/>
        <v>4.0488287459512322E-3</v>
      </c>
      <c r="AO521" s="13">
        <f t="shared" si="702"/>
        <v>4.5321891850593349E-3</v>
      </c>
      <c r="AP521" s="13">
        <f t="shared" si="703"/>
        <v>3.3821696920307673E-3</v>
      </c>
      <c r="AQ521" s="13">
        <f t="shared" si="704"/>
        <v>1.892971259353177E-3</v>
      </c>
      <c r="AR521" s="13">
        <f t="shared" si="705"/>
        <v>1.0271024015695898E-2</v>
      </c>
      <c r="AS521" s="13">
        <f t="shared" si="706"/>
        <v>1.6246648022432936E-2</v>
      </c>
      <c r="AT521" s="13">
        <f t="shared" si="707"/>
        <v>1.2849428234295694E-2</v>
      </c>
      <c r="AU521" s="13">
        <f t="shared" si="708"/>
        <v>6.7750511047094709E-3</v>
      </c>
      <c r="AV521" s="13">
        <f t="shared" si="709"/>
        <v>2.6791844334119307E-3</v>
      </c>
      <c r="AW521" s="13">
        <f t="shared" si="710"/>
        <v>8.3375562756757922E-5</v>
      </c>
      <c r="AX521" s="13">
        <f t="shared" si="711"/>
        <v>4.7678168740130327E-4</v>
      </c>
      <c r="AY521" s="13">
        <f t="shared" si="712"/>
        <v>1.067402423199726E-3</v>
      </c>
      <c r="AZ521" s="13">
        <f t="shared" si="713"/>
        <v>1.1948318938827733E-3</v>
      </c>
      <c r="BA521" s="13">
        <f t="shared" si="714"/>
        <v>8.916494995142467E-4</v>
      </c>
      <c r="BB521" s="13">
        <f t="shared" si="715"/>
        <v>4.9904854862077076E-4</v>
      </c>
      <c r="BC521" s="13">
        <f t="shared" si="716"/>
        <v>2.2345054106231231E-4</v>
      </c>
      <c r="BD521" s="13">
        <f t="shared" si="717"/>
        <v>3.8324024785333383E-3</v>
      </c>
      <c r="BE521" s="13">
        <f t="shared" si="718"/>
        <v>6.0620726866066187E-3</v>
      </c>
      <c r="BF521" s="13">
        <f t="shared" si="719"/>
        <v>4.7944762408886846E-3</v>
      </c>
      <c r="BG521" s="13">
        <f t="shared" si="720"/>
        <v>2.5279585176901571E-3</v>
      </c>
      <c r="BH521" s="13">
        <f t="shared" si="721"/>
        <v>9.996776414274741E-4</v>
      </c>
      <c r="BI521" s="13">
        <f t="shared" si="722"/>
        <v>3.1625689417819297E-4</v>
      </c>
      <c r="BJ521" s="14">
        <f t="shared" si="723"/>
        <v>0.27006056192464672</v>
      </c>
      <c r="BK521" s="14">
        <f t="shared" si="724"/>
        <v>0.2031660913316243</v>
      </c>
      <c r="BL521" s="14">
        <f t="shared" si="725"/>
        <v>0.47736952996359155</v>
      </c>
      <c r="BM521" s="14">
        <f t="shared" si="726"/>
        <v>0.72500525542201388</v>
      </c>
      <c r="BN521" s="14">
        <f t="shared" si="727"/>
        <v>0.26559204861060026</v>
      </c>
    </row>
    <row r="522" spans="1:66" x14ac:dyDescent="0.25">
      <c r="A522" t="s">
        <v>196</v>
      </c>
      <c r="B522" t="s">
        <v>204</v>
      </c>
      <c r="C522" t="s">
        <v>198</v>
      </c>
      <c r="D522" s="22" t="s">
        <v>494</v>
      </c>
      <c r="E522" s="10">
        <f>VLOOKUP(A522,home!$A$2:$E$405,3,FALSE)</f>
        <v>1.5903</v>
      </c>
      <c r="F522" s="10">
        <f>VLOOKUP(B522,home!$B$2:$E$405,3,FALSE)</f>
        <v>0.94320000000000004</v>
      </c>
      <c r="G522" s="10">
        <f>VLOOKUP(C522,away!$B$2:$E$405,4,FALSE)</f>
        <v>1.6506000000000001</v>
      </c>
      <c r="H522" s="10">
        <f>VLOOKUP(A522,away!$A$2:$E$405,3,FALSE)</f>
        <v>1.3957999999999999</v>
      </c>
      <c r="I522" s="10">
        <f>VLOOKUP(C522,away!$B$2:$E$405,3,FALSE)</f>
        <v>0.98509999999999998</v>
      </c>
      <c r="J522" s="10">
        <f>VLOOKUP(B522,home!$B$2:$E$405,4,FALSE)</f>
        <v>1.3432999999999999</v>
      </c>
      <c r="K522" s="12">
        <f t="shared" si="672"/>
        <v>2.4758520665760004</v>
      </c>
      <c r="L522" s="12">
        <f t="shared" si="673"/>
        <v>1.8470409657139997</v>
      </c>
      <c r="M522" s="13">
        <f t="shared" si="674"/>
        <v>1.3261462153858889E-2</v>
      </c>
      <c r="N522" s="13">
        <f t="shared" si="675"/>
        <v>3.2833418479450947E-2</v>
      </c>
      <c r="O522" s="13">
        <f t="shared" si="676"/>
        <v>2.4494463863443179E-2</v>
      </c>
      <c r="P522" s="13">
        <f t="shared" si="677"/>
        <v>6.0644668975976958E-2</v>
      </c>
      <c r="Q522" s="13">
        <f t="shared" si="678"/>
        <v>4.0645343497551646E-2</v>
      </c>
      <c r="R522" s="13">
        <f t="shared" si="679"/>
        <v>2.2621139094490386E-2</v>
      </c>
      <c r="S522" s="13">
        <f t="shared" si="680"/>
        <v>6.9332020717935053E-2</v>
      </c>
      <c r="T522" s="13">
        <f t="shared" si="681"/>
        <v>7.5073614505495032E-2</v>
      </c>
      <c r="U522" s="13">
        <f t="shared" si="682"/>
        <v>5.6006593975397173E-2</v>
      </c>
      <c r="V522" s="13">
        <f t="shared" si="683"/>
        <v>3.5228371561755949E-2</v>
      </c>
      <c r="W522" s="13">
        <f t="shared" si="684"/>
        <v>3.3543952565034875E-2</v>
      </c>
      <c r="X522" s="13">
        <f t="shared" si="685"/>
        <v>6.1957054539586609E-2</v>
      </c>
      <c r="Y522" s="13">
        <f t="shared" si="686"/>
        <v>5.7218608924796514E-2</v>
      </c>
      <c r="Z522" s="13">
        <f t="shared" si="687"/>
        <v>1.3927390199546079E-2</v>
      </c>
      <c r="AA522" s="13">
        <f t="shared" si="688"/>
        <v>3.4482157807556493E-2</v>
      </c>
      <c r="AB522" s="13">
        <f t="shared" si="689"/>
        <v>4.2686360833919273E-2</v>
      </c>
      <c r="AC522" s="13">
        <f t="shared" si="690"/>
        <v>1.0068709369764634E-2</v>
      </c>
      <c r="AD522" s="13">
        <f t="shared" si="691"/>
        <v>2.0762466069817236E-2</v>
      </c>
      <c r="AE522" s="13">
        <f t="shared" si="692"/>
        <v>3.8349125380199377E-2</v>
      </c>
      <c r="AF522" s="13">
        <f t="shared" si="693"/>
        <v>3.5416202788265363E-2</v>
      </c>
      <c r="AG522" s="13">
        <f t="shared" si="694"/>
        <v>2.1805059133320169E-2</v>
      </c>
      <c r="AH522" s="13">
        <f t="shared" si="695"/>
        <v>6.4311150610113187E-3</v>
      </c>
      <c r="AI522" s="13">
        <f t="shared" si="696"/>
        <v>1.5922489514192915E-2</v>
      </c>
      <c r="AJ522" s="13">
        <f t="shared" si="697"/>
        <v>1.9710864284374619E-2</v>
      </c>
      <c r="AK522" s="13">
        <f t="shared" si="698"/>
        <v>1.6267061357489322E-2</v>
      </c>
      <c r="AL522" s="13">
        <f t="shared" si="699"/>
        <v>1.8417683952504881E-3</v>
      </c>
      <c r="AM522" s="13">
        <f t="shared" si="700"/>
        <v>1.0280958905234214E-2</v>
      </c>
      <c r="AN522" s="13">
        <f t="shared" si="701"/>
        <v>1.8989352264789747E-2</v>
      </c>
      <c r="AO522" s="13">
        <f t="shared" si="702"/>
        <v>1.7537055772720293E-2</v>
      </c>
      <c r="AP522" s="13">
        <f t="shared" si="703"/>
        <v>1.0797220143408523E-2</v>
      </c>
      <c r="AQ522" s="13">
        <f t="shared" si="704"/>
        <v>4.9857269801769797E-3</v>
      </c>
      <c r="AR522" s="13">
        <f t="shared" si="705"/>
        <v>2.3757065945816409E-3</v>
      </c>
      <c r="AS522" s="13">
        <f t="shared" si="706"/>
        <v>5.881898081773188E-3</v>
      </c>
      <c r="AT522" s="13">
        <f t="shared" si="707"/>
        <v>7.2813547605737822E-3</v>
      </c>
      <c r="AU522" s="13">
        <f t="shared" si="708"/>
        <v>6.0091857438131979E-3</v>
      </c>
      <c r="AV522" s="13">
        <f t="shared" si="709"/>
        <v>3.7194637355647368E-3</v>
      </c>
      <c r="AW522" s="13">
        <f t="shared" si="710"/>
        <v>2.3395575625347065E-4</v>
      </c>
      <c r="AX522" s="13">
        <f t="shared" si="711"/>
        <v>4.2423555586511771E-3</v>
      </c>
      <c r="AY522" s="13">
        <f t="shared" si="712"/>
        <v>7.8358045079532247E-3</v>
      </c>
      <c r="AZ522" s="13">
        <f t="shared" si="713"/>
        <v>7.2365259627580197E-3</v>
      </c>
      <c r="BA522" s="13">
        <f t="shared" si="714"/>
        <v>4.4553866342223357E-3</v>
      </c>
      <c r="BB522" s="13">
        <f t="shared" si="715"/>
        <v>2.0573204078758165E-3</v>
      </c>
      <c r="BC522" s="13">
        <f t="shared" si="716"/>
        <v>7.5999101458921418E-4</v>
      </c>
      <c r="BD522" s="13">
        <f t="shared" si="717"/>
        <v>7.3133790045153157E-4</v>
      </c>
      <c r="BE522" s="13">
        <f t="shared" si="718"/>
        <v>1.8106844521982776E-3</v>
      </c>
      <c r="BF522" s="13">
        <f t="shared" si="719"/>
        <v>2.2414934214460701E-3</v>
      </c>
      <c r="BG522" s="13">
        <f t="shared" si="720"/>
        <v>1.8498687065679204E-3</v>
      </c>
      <c r="BH522" s="13">
        <f t="shared" si="721"/>
        <v>1.1450003150126149E-3</v>
      </c>
      <c r="BI522" s="13">
        <f t="shared" si="722"/>
        <v>5.6697027923083049E-4</v>
      </c>
      <c r="BJ522" s="14">
        <f t="shared" si="723"/>
        <v>0.50678254403589718</v>
      </c>
      <c r="BK522" s="14">
        <f t="shared" si="724"/>
        <v>0.19821280568249522</v>
      </c>
      <c r="BL522" s="14">
        <f t="shared" si="725"/>
        <v>0.27223520978308857</v>
      </c>
      <c r="BM522" s="14">
        <f t="shared" si="726"/>
        <v>0.78905560488455517</v>
      </c>
      <c r="BN522" s="14">
        <f t="shared" si="727"/>
        <v>0.19450049606477199</v>
      </c>
    </row>
    <row r="523" spans="1:66" x14ac:dyDescent="0.25">
      <c r="A523" t="s">
        <v>196</v>
      </c>
      <c r="B523" t="s">
        <v>302</v>
      </c>
      <c r="C523" t="s">
        <v>205</v>
      </c>
      <c r="D523" s="22" t="s">
        <v>494</v>
      </c>
      <c r="E523" s="10">
        <f>VLOOKUP(A523,home!$A$2:$E$405,3,FALSE)</f>
        <v>1.5903</v>
      </c>
      <c r="F523" s="10">
        <f>VLOOKUP(B523,home!$B$2:$E$405,3,FALSE)</f>
        <v>0.66810000000000003</v>
      </c>
      <c r="G523" s="10">
        <f>VLOOKUP(C523,away!$B$2:$E$405,4,FALSE)</f>
        <v>0.31440000000000001</v>
      </c>
      <c r="H523" s="10">
        <f>VLOOKUP(A523,away!$A$2:$E$405,3,FALSE)</f>
        <v>1.3957999999999999</v>
      </c>
      <c r="I523" s="10">
        <f>VLOOKUP(C523,away!$B$2:$E$405,3,FALSE)</f>
        <v>2.0598000000000001</v>
      </c>
      <c r="J523" s="10">
        <f>VLOOKUP(B523,home!$B$2:$E$405,4,FALSE)</f>
        <v>0.58209999999999995</v>
      </c>
      <c r="K523" s="12">
        <f t="shared" si="672"/>
        <v>0.334043532792</v>
      </c>
      <c r="L523" s="12">
        <f t="shared" si="673"/>
        <v>1.6735775717639998</v>
      </c>
      <c r="M523" s="13">
        <f t="shared" si="674"/>
        <v>0.13430779914790933</v>
      </c>
      <c r="N523" s="13">
        <f t="shared" si="675"/>
        <v>4.4864651708885997E-2</v>
      </c>
      <c r="O523" s="13">
        <f t="shared" si="676"/>
        <v>0.22477452036692508</v>
      </c>
      <c r="P523" s="13">
        <f t="shared" si="677"/>
        <v>7.5084474864995018E-2</v>
      </c>
      <c r="Q523" s="13">
        <f t="shared" si="678"/>
        <v>7.4933733771594584E-3</v>
      </c>
      <c r="R523" s="13">
        <f t="shared" si="679"/>
        <v>0.18808879799504813</v>
      </c>
      <c r="S523" s="13">
        <f t="shared" si="680"/>
        <v>1.0493951954985606E-2</v>
      </c>
      <c r="T523" s="13">
        <f t="shared" si="681"/>
        <v>1.2540741620867529E-2</v>
      </c>
      <c r="U523" s="13">
        <f t="shared" si="682"/>
        <v>6.2829846560866723E-2</v>
      </c>
      <c r="V523" s="13">
        <f t="shared" si="683"/>
        <v>6.5184670899189458E-4</v>
      </c>
      <c r="W523" s="13">
        <f t="shared" si="684"/>
        <v>8.3437097181195499E-4</v>
      </c>
      <c r="X523" s="13">
        <f t="shared" si="685"/>
        <v>1.3963845449554203E-3</v>
      </c>
      <c r="Y523" s="13">
        <f t="shared" si="686"/>
        <v>1.1684789279976353E-3</v>
      </c>
      <c r="Z523" s="13">
        <f t="shared" si="687"/>
        <v>0.10492706460818736</v>
      </c>
      <c r="AA523" s="13">
        <f t="shared" si="688"/>
        <v>3.5050207347213341E-2</v>
      </c>
      <c r="AB523" s="13">
        <f t="shared" si="689"/>
        <v>5.8541475436776286E-3</v>
      </c>
      <c r="AC523" s="13">
        <f t="shared" si="690"/>
        <v>2.277584034008308E-5</v>
      </c>
      <c r="AD523" s="13">
        <f t="shared" si="691"/>
        <v>6.9679056770789927E-5</v>
      </c>
      <c r="AE523" s="13">
        <f t="shared" si="692"/>
        <v>1.1661330663326449E-4</v>
      </c>
      <c r="AF523" s="13">
        <f t="shared" si="693"/>
        <v>9.7580707275334786E-5</v>
      </c>
      <c r="AG523" s="13">
        <f t="shared" si="694"/>
        <v>5.4436294377622815E-5</v>
      </c>
      <c r="AH523" s="13">
        <f t="shared" si="695"/>
        <v>4.3900895499823657E-2</v>
      </c>
      <c r="AI523" s="13">
        <f t="shared" si="696"/>
        <v>1.4664810225493511E-2</v>
      </c>
      <c r="AJ523" s="13">
        <f t="shared" si="697"/>
        <v>2.4493425077240488E-3</v>
      </c>
      <c r="AK523" s="13">
        <f t="shared" si="698"/>
        <v>2.7272900809925259E-4</v>
      </c>
      <c r="AL523" s="13">
        <f t="shared" si="699"/>
        <v>5.0931130504515487E-7</v>
      </c>
      <c r="AM523" s="13">
        <f t="shared" si="700"/>
        <v>4.6551676570658007E-6</v>
      </c>
      <c r="AN523" s="13">
        <f t="shared" si="701"/>
        <v>7.7907841836664903E-6</v>
      </c>
      <c r="AO523" s="13">
        <f t="shared" si="702"/>
        <v>6.519240838118972E-6</v>
      </c>
      <c r="AP523" s="13">
        <f t="shared" si="703"/>
        <v>3.6368184172012837E-6</v>
      </c>
      <c r="AQ523" s="13">
        <f t="shared" si="704"/>
        <v>1.5216244339015804E-6</v>
      </c>
      <c r="AR523" s="13">
        <f t="shared" si="705"/>
        <v>1.4694310817771979E-2</v>
      </c>
      <c r="AS523" s="13">
        <f t="shared" si="706"/>
        <v>4.9085394975122553E-3</v>
      </c>
      <c r="AT523" s="13">
        <f t="shared" si="707"/>
        <v>8.1983293729903097E-4</v>
      </c>
      <c r="AU523" s="13">
        <f t="shared" si="708"/>
        <v>9.1286630224870168E-5</v>
      </c>
      <c r="AV523" s="13">
        <f t="shared" si="709"/>
        <v>7.6234271142481489E-6</v>
      </c>
      <c r="AW523" s="13">
        <f t="shared" si="710"/>
        <v>7.9091485140715574E-9</v>
      </c>
      <c r="AX523" s="13">
        <f t="shared" si="711"/>
        <v>2.59171441650886E-7</v>
      </c>
      <c r="AY523" s="13">
        <f t="shared" si="712"/>
        <v>4.337435119886649E-7</v>
      </c>
      <c r="AZ523" s="13">
        <f t="shared" si="713"/>
        <v>3.6295170678118963E-7</v>
      </c>
      <c r="BA523" s="13">
        <f t="shared" si="714"/>
        <v>2.0247594536748753E-7</v>
      </c>
      <c r="BB523" s="13">
        <f t="shared" si="715"/>
        <v>8.4714800247185063E-8</v>
      </c>
      <c r="BC523" s="13">
        <f t="shared" si="716"/>
        <v>2.8355357938031222E-8</v>
      </c>
      <c r="BD523" s="13">
        <f t="shared" si="717"/>
        <v>4.098678169525383E-3</v>
      </c>
      <c r="BE523" s="13">
        <f t="shared" si="718"/>
        <v>1.369136935525707E-3</v>
      </c>
      <c r="BF523" s="13">
        <f t="shared" si="719"/>
        <v>2.2867566940950994E-4</v>
      </c>
      <c r="BG523" s="13">
        <f t="shared" si="720"/>
        <v>2.5462542824376056E-5</v>
      </c>
      <c r="BH523" s="13">
        <f t="shared" si="721"/>
        <v>2.1263994397305421E-6</v>
      </c>
      <c r="BI523" s="13">
        <f t="shared" si="722"/>
        <v>1.4206199619490401E-7</v>
      </c>
      <c r="BJ523" s="14">
        <f t="shared" si="723"/>
        <v>6.8661805565028919E-2</v>
      </c>
      <c r="BK523" s="14">
        <f t="shared" si="724"/>
        <v>0.22056179157203895</v>
      </c>
      <c r="BL523" s="14">
        <f t="shared" si="725"/>
        <v>0.60413111214351467</v>
      </c>
      <c r="BM523" s="14">
        <f t="shared" si="726"/>
        <v>0.32366773059348342</v>
      </c>
      <c r="BN523" s="14">
        <f t="shared" si="727"/>
        <v>0.67461361746092297</v>
      </c>
    </row>
    <row r="524" spans="1:66" x14ac:dyDescent="0.25">
      <c r="A524" t="s">
        <v>196</v>
      </c>
      <c r="B524" t="s">
        <v>202</v>
      </c>
      <c r="C524" t="s">
        <v>307</v>
      </c>
      <c r="D524" s="22" t="s">
        <v>494</v>
      </c>
      <c r="E524" s="10">
        <f>VLOOKUP(A524,home!$A$2:$E$405,3,FALSE)</f>
        <v>1.5903</v>
      </c>
      <c r="F524" s="10">
        <f>VLOOKUP(B524,home!$B$2:$E$405,3,FALSE)</f>
        <v>1.1004</v>
      </c>
      <c r="G524" s="10">
        <f>VLOOKUP(C524,away!$B$2:$E$405,4,FALSE)</f>
        <v>0.86460000000000004</v>
      </c>
      <c r="H524" s="10">
        <f>VLOOKUP(A524,away!$A$2:$E$405,3,FALSE)</f>
        <v>1.3957999999999999</v>
      </c>
      <c r="I524" s="10">
        <f>VLOOKUP(C524,away!$B$2:$E$405,3,FALSE)</f>
        <v>1.2538</v>
      </c>
      <c r="J524" s="10">
        <f>VLOOKUP(B524,home!$B$2:$E$405,4,FALSE)</f>
        <v>0.67169999999999996</v>
      </c>
      <c r="K524" s="12">
        <f t="shared" si="672"/>
        <v>1.5130207073520001</v>
      </c>
      <c r="L524" s="12">
        <f t="shared" si="673"/>
        <v>1.1755112986679999</v>
      </c>
      <c r="M524" s="13">
        <f t="shared" si="674"/>
        <v>6.7980661359846553E-2</v>
      </c>
      <c r="N524" s="13">
        <f t="shared" si="675"/>
        <v>0.10285614833693182</v>
      </c>
      <c r="O524" s="13">
        <f t="shared" si="676"/>
        <v>7.9912035519422733E-2</v>
      </c>
      <c r="P524" s="13">
        <f t="shared" si="677"/>
        <v>0.12090856450753516</v>
      </c>
      <c r="Q524" s="13">
        <f t="shared" si="678"/>
        <v>7.7811741156123437E-2</v>
      </c>
      <c r="R524" s="13">
        <f t="shared" si="679"/>
        <v>4.6968750326320002E-2</v>
      </c>
      <c r="S524" s="13">
        <f t="shared" si="680"/>
        <v>5.376117515939461E-2</v>
      </c>
      <c r="T524" s="13">
        <f t="shared" si="681"/>
        <v>9.1468580898052904E-2</v>
      </c>
      <c r="U524" s="13">
        <f t="shared" si="682"/>
        <v>7.1064691842168182E-2</v>
      </c>
      <c r="V524" s="13">
        <f t="shared" si="683"/>
        <v>1.0624241242099861E-2</v>
      </c>
      <c r="W524" s="13">
        <f t="shared" si="684"/>
        <v>3.9243591881442864E-2</v>
      </c>
      <c r="X524" s="13">
        <f t="shared" si="685"/>
        <v>4.6131285656951869E-2</v>
      </c>
      <c r="Y524" s="13">
        <f t="shared" si="686"/>
        <v>2.7113923755914E-2</v>
      </c>
      <c r="Z524" s="13">
        <f t="shared" si="687"/>
        <v>1.8404098897635147E-2</v>
      </c>
      <c r="AA524" s="13">
        <f t="shared" si="688"/>
        <v>2.7845782732276097E-2</v>
      </c>
      <c r="AB524" s="13">
        <f t="shared" si="689"/>
        <v>2.1065622943179249E-2</v>
      </c>
      <c r="AC524" s="13">
        <f t="shared" si="690"/>
        <v>1.1809992465765292E-3</v>
      </c>
      <c r="AD524" s="13">
        <f t="shared" si="691"/>
        <v>1.4844091786873483E-2</v>
      </c>
      <c r="AE524" s="13">
        <f t="shared" si="692"/>
        <v>1.7449397613934638E-2</v>
      </c>
      <c r="AF524" s="13">
        <f t="shared" si="693"/>
        <v>1.0255982025065306E-2</v>
      </c>
      <c r="AG524" s="13">
        <f t="shared" si="694"/>
        <v>4.018674249800059E-3</v>
      </c>
      <c r="AH524" s="13">
        <f t="shared" si="695"/>
        <v>5.4085565489933492E-3</v>
      </c>
      <c r="AI524" s="13">
        <f t="shared" si="696"/>
        <v>8.1832580555112108E-3</v>
      </c>
      <c r="AJ524" s="13">
        <f t="shared" si="697"/>
        <v>6.1907194457967631E-3</v>
      </c>
      <c r="AK524" s="13">
        <f t="shared" si="698"/>
        <v>3.1222289049657329E-3</v>
      </c>
      <c r="AL524" s="13">
        <f t="shared" si="699"/>
        <v>8.4019731924756232E-5</v>
      </c>
      <c r="AM524" s="13">
        <f t="shared" si="700"/>
        <v>4.4918836510746633E-3</v>
      </c>
      <c r="AN524" s="13">
        <f t="shared" si="701"/>
        <v>5.2802599841403333E-3</v>
      </c>
      <c r="AO524" s="13">
        <f t="shared" si="702"/>
        <v>3.1035026356307396E-3</v>
      </c>
      <c r="AP524" s="13">
        <f t="shared" si="703"/>
        <v>1.2160674712099499E-3</v>
      </c>
      <c r="AQ524" s="13">
        <f t="shared" si="704"/>
        <v>3.5737526308747964E-4</v>
      </c>
      <c r="AR524" s="13">
        <f t="shared" si="705"/>
        <v>1.271563866565297E-3</v>
      </c>
      <c r="AS524" s="13">
        <f t="shared" si="706"/>
        <v>1.9239024608338701E-3</v>
      </c>
      <c r="AT524" s="13">
        <f t="shared" si="707"/>
        <v>1.4554521310835582E-3</v>
      </c>
      <c r="AU524" s="13">
        <f t="shared" si="708"/>
        <v>7.3404307096300683E-4</v>
      </c>
      <c r="AV524" s="13">
        <f t="shared" si="709"/>
        <v>2.7765559161382095E-4</v>
      </c>
      <c r="AW524" s="13">
        <f t="shared" si="710"/>
        <v>4.150978370629895E-6</v>
      </c>
      <c r="AX524" s="13">
        <f t="shared" si="711"/>
        <v>1.1327188298486447E-3</v>
      </c>
      <c r="AY524" s="13">
        <f t="shared" si="712"/>
        <v>1.3315237827010774E-3</v>
      </c>
      <c r="AZ524" s="13">
        <f t="shared" si="713"/>
        <v>7.8261062550513596E-4</v>
      </c>
      <c r="BA524" s="13">
        <f t="shared" si="714"/>
        <v>3.0665587757963924E-4</v>
      </c>
      <c r="BB524" s="13">
        <f t="shared" si="715"/>
        <v>9.011936222445423E-5</v>
      </c>
      <c r="BC524" s="13">
        <f t="shared" si="716"/>
        <v>2.1187265704720005E-5</v>
      </c>
      <c r="BD524" s="13">
        <f t="shared" si="717"/>
        <v>2.4912294868757907E-4</v>
      </c>
      <c r="BE524" s="13">
        <f t="shared" si="718"/>
        <v>3.7692818004089697E-4</v>
      </c>
      <c r="BF524" s="13">
        <f t="shared" si="719"/>
        <v>2.8515007079319001E-4</v>
      </c>
      <c r="BG524" s="13">
        <f t="shared" si="720"/>
        <v>1.4381265393766172E-4</v>
      </c>
      <c r="BH524" s="13">
        <f t="shared" si="721"/>
        <v>5.4397880846732374E-5</v>
      </c>
      <c r="BI524" s="13">
        <f t="shared" si="722"/>
        <v>1.6461024031434558E-5</v>
      </c>
      <c r="BJ524" s="14">
        <f t="shared" si="723"/>
        <v>0.44930732210979724</v>
      </c>
      <c r="BK524" s="14">
        <f t="shared" si="724"/>
        <v>0.25587118503007855</v>
      </c>
      <c r="BL524" s="14">
        <f t="shared" si="725"/>
        <v>0.27655013619803026</v>
      </c>
      <c r="BM524" s="14">
        <f t="shared" si="726"/>
        <v>0.5023674682250312</v>
      </c>
      <c r="BN524" s="14">
        <f t="shared" si="727"/>
        <v>0.4964379012061797</v>
      </c>
    </row>
    <row r="525" spans="1:66" x14ac:dyDescent="0.25">
      <c r="A525" t="s">
        <v>196</v>
      </c>
      <c r="B525" t="s">
        <v>200</v>
      </c>
      <c r="C525" t="s">
        <v>203</v>
      </c>
      <c r="D525" s="22" t="s">
        <v>494</v>
      </c>
      <c r="E525" s="10">
        <f>VLOOKUP(A525,home!$A$2:$E$405,3,FALSE)</f>
        <v>1.5903</v>
      </c>
      <c r="F525" s="10">
        <f>VLOOKUP(B525,home!$B$2:$E$405,3,FALSE)</f>
        <v>1.3754999999999999</v>
      </c>
      <c r="G525" s="10">
        <f>VLOOKUP(C525,away!$B$2:$E$405,4,FALSE)</f>
        <v>1.2182999999999999</v>
      </c>
      <c r="H525" s="10">
        <f>VLOOKUP(A525,away!$A$2:$E$405,3,FALSE)</f>
        <v>1.3957999999999999</v>
      </c>
      <c r="I525" s="10">
        <f>VLOOKUP(C525,away!$B$2:$E$405,3,FALSE)</f>
        <v>1.0299</v>
      </c>
      <c r="J525" s="10">
        <f>VLOOKUP(B525,home!$B$2:$E$405,4,FALSE)</f>
        <v>0.49249999999999999</v>
      </c>
      <c r="K525" s="12">
        <f t="shared" si="672"/>
        <v>2.6649796549949998</v>
      </c>
      <c r="L525" s="12">
        <f t="shared" si="673"/>
        <v>0.70798570184999998</v>
      </c>
      <c r="M525" s="13">
        <f t="shared" si="674"/>
        <v>3.4287810847543794E-2</v>
      </c>
      <c r="N525" s="13">
        <f t="shared" si="675"/>
        <v>9.1376318323021066E-2</v>
      </c>
      <c r="O525" s="13">
        <f t="shared" si="676"/>
        <v>2.4275279827798337E-2</v>
      </c>
      <c r="P525" s="13">
        <f t="shared" si="677"/>
        <v>6.469312686039308E-2</v>
      </c>
      <c r="Q525" s="13">
        <f t="shared" si="678"/>
        <v>0.12175801463959898</v>
      </c>
      <c r="R525" s="13">
        <f t="shared" si="679"/>
        <v>8.5932755132444739E-3</v>
      </c>
      <c r="S525" s="13">
        <f t="shared" si="680"/>
        <v>3.0515222170233121E-2</v>
      </c>
      <c r="T525" s="13">
        <f t="shared" si="681"/>
        <v>8.6202933450479066E-2</v>
      </c>
      <c r="U525" s="13">
        <f t="shared" si="682"/>
        <v>2.2900904412563233E-2</v>
      </c>
      <c r="V525" s="13">
        <f t="shared" si="683"/>
        <v>6.3972365761558077E-3</v>
      </c>
      <c r="W525" s="13">
        <f t="shared" si="684"/>
        <v>0.10816087728237155</v>
      </c>
      <c r="X525" s="13">
        <f t="shared" si="685"/>
        <v>7.6576354615471534E-2</v>
      </c>
      <c r="Y525" s="13">
        <f t="shared" si="686"/>
        <v>2.7107482083774542E-2</v>
      </c>
      <c r="Z525" s="13">
        <f t="shared" si="687"/>
        <v>2.0279720651449362E-3</v>
      </c>
      <c r="AA525" s="13">
        <f t="shared" si="688"/>
        <v>5.404504294509449E-3</v>
      </c>
      <c r="AB525" s="13">
        <f t="shared" si="689"/>
        <v>7.2014469951003938E-3</v>
      </c>
      <c r="AC525" s="13">
        <f t="shared" si="690"/>
        <v>7.543811254408961E-4</v>
      </c>
      <c r="AD525" s="13">
        <f t="shared" si="691"/>
        <v>7.206163435598277E-2</v>
      </c>
      <c r="AE525" s="13">
        <f t="shared" si="692"/>
        <v>5.1018606775978532E-2</v>
      </c>
      <c r="AF525" s="13">
        <f t="shared" si="693"/>
        <v>1.8060222062850156E-2</v>
      </c>
      <c r="AG525" s="13">
        <f t="shared" si="694"/>
        <v>4.2621263309112756E-3</v>
      </c>
      <c r="AH525" s="13">
        <f t="shared" si="695"/>
        <v>3.589438064684579E-4</v>
      </c>
      <c r="AI525" s="13">
        <f t="shared" si="696"/>
        <v>9.5657794152490276E-4</v>
      </c>
      <c r="AJ525" s="13">
        <f t="shared" si="697"/>
        <v>1.2746303762904312E-3</v>
      </c>
      <c r="AK525" s="13">
        <f t="shared" si="698"/>
        <v>1.1322880068175402E-3</v>
      </c>
      <c r="AL525" s="13">
        <f t="shared" si="699"/>
        <v>5.6933671346043412E-5</v>
      </c>
      <c r="AM525" s="13">
        <f t="shared" si="700"/>
        <v>3.8408557892876553E-2</v>
      </c>
      <c r="AN525" s="13">
        <f t="shared" si="701"/>
        <v>2.7192709816834564E-2</v>
      </c>
      <c r="AO525" s="13">
        <f t="shared" si="702"/>
        <v>9.6260248724374976E-3</v>
      </c>
      <c r="AP525" s="13">
        <f t="shared" si="703"/>
        <v>2.2716959917794067E-3</v>
      </c>
      <c r="AQ525" s="13">
        <f t="shared" si="704"/>
        <v>4.0208207028244377E-4</v>
      </c>
      <c r="AR525" s="13">
        <f t="shared" si="705"/>
        <v>5.0825416549456361E-5</v>
      </c>
      <c r="AS525" s="13">
        <f t="shared" si="706"/>
        <v>1.3544870106094734E-4</v>
      </c>
      <c r="AT525" s="13">
        <f t="shared" si="707"/>
        <v>1.8048401631146218E-4</v>
      </c>
      <c r="AU525" s="13">
        <f t="shared" si="708"/>
        <v>1.603287438406108E-4</v>
      </c>
      <c r="AV525" s="13">
        <f t="shared" si="709"/>
        <v>1.0681821011153317E-4</v>
      </c>
      <c r="AW525" s="13">
        <f t="shared" si="710"/>
        <v>2.983905562917947E-6</v>
      </c>
      <c r="AX525" s="13">
        <f t="shared" si="711"/>
        <v>1.7059670893702281E-2</v>
      </c>
      <c r="AY525" s="13">
        <f t="shared" si="712"/>
        <v>1.2078003071007827E-2</v>
      </c>
      <c r="AZ525" s="13">
        <f t="shared" si="713"/>
        <v>4.2755267405869641E-3</v>
      </c>
      <c r="BA525" s="13">
        <f t="shared" si="714"/>
        <v>1.0090039334043018E-3</v>
      </c>
      <c r="BB525" s="13">
        <f t="shared" si="715"/>
        <v>1.785900894901638E-4</v>
      </c>
      <c r="BC525" s="13">
        <f t="shared" si="716"/>
        <v>2.5287845970229592E-5</v>
      </c>
      <c r="BD525" s="13">
        <f t="shared" si="717"/>
        <v>5.997278034597574E-6</v>
      </c>
      <c r="BE525" s="13">
        <f t="shared" si="718"/>
        <v>1.5982623947550931E-5</v>
      </c>
      <c r="BF525" s="13">
        <f t="shared" si="719"/>
        <v>2.1296683826829554E-5</v>
      </c>
      <c r="BG525" s="13">
        <f t="shared" si="720"/>
        <v>1.8918409705787272E-5</v>
      </c>
      <c r="BH525" s="13">
        <f t="shared" si="721"/>
        <v>1.2604294242695755E-5</v>
      </c>
      <c r="BI525" s="13">
        <f t="shared" si="722"/>
        <v>6.7180375444709593E-6</v>
      </c>
      <c r="BJ525" s="14">
        <f t="shared" si="723"/>
        <v>0.76911172313881182</v>
      </c>
      <c r="BK525" s="14">
        <f t="shared" si="724"/>
        <v>0.14878271432212056</v>
      </c>
      <c r="BL525" s="14">
        <f t="shared" si="725"/>
        <v>7.281327358949316E-2</v>
      </c>
      <c r="BM525" s="14">
        <f t="shared" si="726"/>
        <v>0.63567683793852581</v>
      </c>
      <c r="BN525" s="14">
        <f t="shared" si="727"/>
        <v>0.34498382601159971</v>
      </c>
    </row>
    <row r="526" spans="1:66" x14ac:dyDescent="0.25">
      <c r="A526" t="s">
        <v>196</v>
      </c>
      <c r="B526" t="s">
        <v>199</v>
      </c>
      <c r="C526" t="s">
        <v>201</v>
      </c>
      <c r="D526" s="22" t="s">
        <v>494</v>
      </c>
      <c r="E526" s="10">
        <f>VLOOKUP(A526,home!$A$2:$E$405,3,FALSE)</f>
        <v>1.5903</v>
      </c>
      <c r="F526" s="10">
        <f>VLOOKUP(B526,home!$B$2:$E$405,3,FALSE)</f>
        <v>1.179</v>
      </c>
      <c r="G526" s="10">
        <f>VLOOKUP(C526,away!$B$2:$E$405,4,FALSE)</f>
        <v>0.62880000000000003</v>
      </c>
      <c r="H526" s="10">
        <f>VLOOKUP(A526,away!$A$2:$E$405,3,FALSE)</f>
        <v>1.3957999999999999</v>
      </c>
      <c r="I526" s="10">
        <f>VLOOKUP(C526,away!$B$2:$E$405,3,FALSE)</f>
        <v>1.1194</v>
      </c>
      <c r="J526" s="10">
        <f>VLOOKUP(B526,home!$B$2:$E$405,4,FALSE)</f>
        <v>1.2090000000000001</v>
      </c>
      <c r="K526" s="12">
        <f t="shared" si="672"/>
        <v>1.1789771745600002</v>
      </c>
      <c r="L526" s="12">
        <f t="shared" si="673"/>
        <v>1.8890123506799998</v>
      </c>
      <c r="M526" s="13">
        <f t="shared" si="674"/>
        <v>4.6514577297863575E-2</v>
      </c>
      <c r="N526" s="13">
        <f t="shared" si="675"/>
        <v>5.4839624918487914E-2</v>
      </c>
      <c r="O526" s="13">
        <f t="shared" si="676"/>
        <v>8.7866611002323847E-2</v>
      </c>
      <c r="P526" s="13">
        <f t="shared" si="677"/>
        <v>0.10359272877768237</v>
      </c>
      <c r="Q526" s="13">
        <f t="shared" si="678"/>
        <v>3.2327333020164536E-2</v>
      </c>
      <c r="R526" s="13">
        <f t="shared" si="679"/>
        <v>8.2990556697892459E-2</v>
      </c>
      <c r="S526" s="13">
        <f t="shared" si="680"/>
        <v>5.7677904858115102E-2</v>
      </c>
      <c r="T526" s="13">
        <f t="shared" si="681"/>
        <v>6.1066731339636193E-2</v>
      </c>
      <c r="U526" s="13">
        <f t="shared" si="682"/>
        <v>9.7843972050842734E-2</v>
      </c>
      <c r="V526" s="13">
        <f t="shared" si="683"/>
        <v>1.4272733652147462E-2</v>
      </c>
      <c r="W526" s="13">
        <f t="shared" si="684"/>
        <v>1.2704395915057927E-2</v>
      </c>
      <c r="X526" s="13">
        <f t="shared" si="685"/>
        <v>2.3998760791472964E-2</v>
      </c>
      <c r="Y526" s="13">
        <f t="shared" si="686"/>
        <v>2.2666977768053684E-2</v>
      </c>
      <c r="Z526" s="13">
        <f t="shared" si="687"/>
        <v>5.2256728864042548E-2</v>
      </c>
      <c r="AA526" s="13">
        <f t="shared" si="688"/>
        <v>6.1609490547876879E-2</v>
      </c>
      <c r="AB526" s="13">
        <f t="shared" si="689"/>
        <v>3.6318091546108461E-2</v>
      </c>
      <c r="AC526" s="13">
        <f t="shared" si="690"/>
        <v>1.9866774998766384E-3</v>
      </c>
      <c r="AD526" s="13">
        <f t="shared" si="691"/>
        <v>3.7445482001066516E-3</v>
      </c>
      <c r="AE526" s="13">
        <f t="shared" si="692"/>
        <v>7.0734977977180294E-3</v>
      </c>
      <c r="AF526" s="13">
        <f t="shared" si="693"/>
        <v>6.6809623511985688E-3</v>
      </c>
      <c r="AG526" s="13">
        <f t="shared" si="694"/>
        <v>4.2068067986140625E-3</v>
      </c>
      <c r="AH526" s="13">
        <f t="shared" si="695"/>
        <v>2.4678401557578097E-2</v>
      </c>
      <c r="AI526" s="13">
        <f t="shared" si="696"/>
        <v>2.9095272141010528E-2</v>
      </c>
      <c r="AJ526" s="13">
        <f t="shared" si="697"/>
        <v>1.7151330870931441E-2</v>
      </c>
      <c r="AK526" s="13">
        <f t="shared" si="698"/>
        <v>6.7403425367181524E-3</v>
      </c>
      <c r="AL526" s="13">
        <f t="shared" si="699"/>
        <v>1.7698137260974088E-4</v>
      </c>
      <c r="AM526" s="13">
        <f t="shared" si="700"/>
        <v>8.8294737139309437E-4</v>
      </c>
      <c r="AN526" s="13">
        <f t="shared" si="701"/>
        <v>1.6678984895619961E-3</v>
      </c>
      <c r="AO526" s="13">
        <f t="shared" si="702"/>
        <v>1.5753404232315641E-3</v>
      </c>
      <c r="AP526" s="13">
        <f t="shared" si="703"/>
        <v>9.9194583866996089E-4</v>
      </c>
      <c r="AQ526" s="13">
        <f t="shared" si="704"/>
        <v>4.6844948511329655E-4</v>
      </c>
      <c r="AR526" s="13">
        <f t="shared" si="705"/>
        <v>9.3235610674611193E-3</v>
      </c>
      <c r="AS526" s="13">
        <f t="shared" si="706"/>
        <v>1.0992265684152926E-2</v>
      </c>
      <c r="AT526" s="13">
        <f t="shared" si="707"/>
        <v>6.4798151691577328E-3</v>
      </c>
      <c r="AU526" s="13">
        <f t="shared" si="708"/>
        <v>2.5465180599348711E-3</v>
      </c>
      <c r="AV526" s="13">
        <f t="shared" si="709"/>
        <v>7.5057166681700711E-4</v>
      </c>
      <c r="AW526" s="13">
        <f t="shared" si="710"/>
        <v>1.0948767985176302E-5</v>
      </c>
      <c r="AX526" s="13">
        <f t="shared" si="711"/>
        <v>1.7349579953503512E-4</v>
      </c>
      <c r="AY526" s="13">
        <f t="shared" si="712"/>
        <v>3.2773570811278277E-4</v>
      </c>
      <c r="AZ526" s="13">
        <f t="shared" si="713"/>
        <v>3.0954840019195107E-4</v>
      </c>
      <c r="BA526" s="13">
        <f t="shared" si="714"/>
        <v>1.9491358369861026E-4</v>
      </c>
      <c r="BB526" s="13">
        <f t="shared" si="715"/>
        <v>9.2048541730493659E-5</v>
      </c>
      <c r="BC526" s="13">
        <f t="shared" si="716"/>
        <v>3.4776166438197189E-5</v>
      </c>
      <c r="BD526" s="13">
        <f t="shared" si="717"/>
        <v>2.9353870014588767E-3</v>
      </c>
      <c r="BE526" s="13">
        <f t="shared" si="718"/>
        <v>3.460754273220137E-3</v>
      </c>
      <c r="BF526" s="13">
        <f t="shared" si="719"/>
        <v>2.0400751474437622E-3</v>
      </c>
      <c r="BG526" s="13">
        <f t="shared" si="720"/>
        <v>8.0173401107444086E-4</v>
      </c>
      <c r="BH526" s="13">
        <f t="shared" si="721"/>
        <v>2.3630652478130008E-4</v>
      </c>
      <c r="BI526" s="13">
        <f t="shared" si="722"/>
        <v>5.5719999783349933E-5</v>
      </c>
      <c r="BJ526" s="14">
        <f t="shared" si="723"/>
        <v>0.23602873870818758</v>
      </c>
      <c r="BK526" s="14">
        <f t="shared" si="724"/>
        <v>0.22454933916640768</v>
      </c>
      <c r="BL526" s="14">
        <f t="shared" si="725"/>
        <v>0.4839167775565682</v>
      </c>
      <c r="BM526" s="14">
        <f t="shared" si="726"/>
        <v>0.58830336564066354</v>
      </c>
      <c r="BN526" s="14">
        <f t="shared" si="727"/>
        <v>0.40813143171441474</v>
      </c>
    </row>
    <row r="527" spans="1:66" x14ac:dyDescent="0.25">
      <c r="A527" t="s">
        <v>196</v>
      </c>
      <c r="B527" t="s">
        <v>300</v>
      </c>
      <c r="C527" t="s">
        <v>303</v>
      </c>
      <c r="D527" s="22" t="s">
        <v>494</v>
      </c>
      <c r="E527" s="10">
        <f>VLOOKUP(A527,home!$A$2:$E$405,3,FALSE)</f>
        <v>1.5903</v>
      </c>
      <c r="F527" s="10">
        <f>VLOOKUP(B527,home!$B$2:$E$405,3,FALSE)</f>
        <v>0.74670000000000003</v>
      </c>
      <c r="G527" s="10">
        <f>VLOOKUP(C527,away!$B$2:$E$405,4,FALSE)</f>
        <v>0.90390000000000004</v>
      </c>
      <c r="H527" s="10">
        <f>VLOOKUP(A527,away!$A$2:$E$405,3,FALSE)</f>
        <v>1.3957999999999999</v>
      </c>
      <c r="I527" s="10">
        <f>VLOOKUP(C527,away!$B$2:$E$405,3,FALSE)</f>
        <v>1.0747</v>
      </c>
      <c r="J527" s="10">
        <f>VLOOKUP(B527,home!$B$2:$E$405,4,FALSE)</f>
        <v>1.0747</v>
      </c>
      <c r="K527" s="12">
        <f t="shared" ref="K527:K530" si="728">E527*F527*G527</f>
        <v>1.0733604693390002</v>
      </c>
      <c r="L527" s="12">
        <f t="shared" ref="L527:L530" si="729">H527*I527*J527</f>
        <v>1.6121212096219999</v>
      </c>
      <c r="M527" s="13">
        <f t="shared" ref="M527:M530" si="730">_xlfn.POISSON.DIST(0,K527,FALSE) * _xlfn.POISSON.DIST(0,L527,FALSE)</f>
        <v>6.8188341195362503E-2</v>
      </c>
      <c r="N527" s="13">
        <f t="shared" ref="N527:N530" si="731">_xlfn.POISSON.DIST(1,K527,FALSE) * _xlfn.POISSON.DIST(0,L527,FALSE)</f>
        <v>7.3190669908902162E-2</v>
      </c>
      <c r="O527" s="13">
        <f t="shared" ref="O527:O530" si="732">_xlfn.POISSON.DIST(0,K527,FALSE) * _xlfn.POISSON.DIST(1,L527,FALSE)</f>
        <v>0.10992787108998545</v>
      </c>
      <c r="P527" s="13">
        <f t="shared" ref="P527:P530" si="733">_xlfn.POISSON.DIST(1,K527,FALSE) * _xlfn.POISSON.DIST(1,L527,FALSE)</f>
        <v>0.11799223130658386</v>
      </c>
      <c r="Q527" s="13">
        <f t="shared" ref="Q527:Q530" si="734">_xlfn.POISSON.DIST(2,K527,FALSE) * _xlfn.POISSON.DIST(0,L527,FALSE)</f>
        <v>3.9279985902327536E-2</v>
      </c>
      <c r="R527" s="13">
        <f t="shared" ref="R527:R530" si="735">_xlfn.POISSON.DIST(0,K527,FALSE) * _xlfn.POISSON.DIST(2,L527,FALSE)</f>
        <v>8.8608526256379327E-2</v>
      </c>
      <c r="S527" s="13">
        <f t="shared" ref="S527:S530" si="736">_xlfn.POISSON.DIST(2,K527,FALSE) * _xlfn.POISSON.DIST(2,L527,FALSE)</f>
        <v>5.1043061044771555E-2</v>
      </c>
      <c r="T527" s="13">
        <f t="shared" ref="T527:T530" si="737">_xlfn.POISSON.DIST(2,K527,FALSE) * _xlfn.POISSON.DIST(1,L527,FALSE)</f>
        <v>6.3324098386795369E-2</v>
      </c>
      <c r="U527" s="13">
        <f t="shared" ref="U527:U530" si="738">_xlfn.POISSON.DIST(1,K527,FALSE) * _xlfn.POISSON.DIST(2,L527,FALSE)</f>
        <v>9.5108889329984431E-2</v>
      </c>
      <c r="V527" s="13">
        <f t="shared" ref="V527:V530" si="739">_xlfn.POISSON.DIST(3,K527,FALSE) * _xlfn.POISSON.DIST(3,L527,FALSE)</f>
        <v>9.8138064852783102E-3</v>
      </c>
      <c r="W527" s="13">
        <f t="shared" ref="W527:W530" si="740">_xlfn.POISSON.DIST(3,K527,FALSE) * _xlfn.POISSON.DIST(0,L527,FALSE)</f>
        <v>1.4053861367917201E-2</v>
      </c>
      <c r="X527" s="13">
        <f t="shared" ref="X527:X530" si="741">_xlfn.POISSON.DIST(3,K527,FALSE) * _xlfn.POISSON.DIST(1,L527,FALSE)</f>
        <v>2.2656527988306571E-2</v>
      </c>
      <c r="Y527" s="13">
        <f t="shared" ref="Y527:Y530" si="742">_xlfn.POISSON.DIST(3,K527,FALSE) * _xlfn.POISSON.DIST(2,L527,FALSE)</f>
        <v>1.8262534653171746E-2</v>
      </c>
      <c r="Z527" s="13">
        <f t="shared" ref="Z527:Z530" si="743">_xlfn.POISSON.DIST(0,K527,FALSE) * _xlfn.POISSON.DIST(3,L527,FALSE)</f>
        <v>4.7615894843752331E-2</v>
      </c>
      <c r="AA527" s="13">
        <f t="shared" ref="AA527:AA530" si="744">_xlfn.POISSON.DIST(1,K527,FALSE) * _xlfn.POISSON.DIST(3,L527,FALSE)</f>
        <v>5.1109019237486467E-2</v>
      </c>
      <c r="AB527" s="13">
        <f t="shared" ref="AB527:AB530" si="745">_xlfn.POISSON.DIST(2,K527,FALSE) * _xlfn.POISSON.DIST(3,L527,FALSE)</f>
        <v>2.7429200438102232E-2</v>
      </c>
      <c r="AC527" s="13">
        <f t="shared" ref="AC527:AC530" si="746">_xlfn.POISSON.DIST(4,K527,FALSE) * _xlfn.POISSON.DIST(4,L527,FALSE)</f>
        <v>1.0613553069609683E-3</v>
      </c>
      <c r="AD527" s="13">
        <f t="shared" ref="AD527:AD530" si="747">_xlfn.POISSON.DIST(4,K527,FALSE) * _xlfn.POISSON.DIST(0,L527,FALSE)</f>
        <v>3.7712148084732117E-3</v>
      </c>
      <c r="AE527" s="13">
        <f t="shared" ref="AE527:AE530" si="748">_xlfn.POISSON.DIST(4,K527,FALSE) * _xlfn.POISSON.DIST(1,L527,FALSE)</f>
        <v>6.0796553787802327E-3</v>
      </c>
      <c r="AF527" s="13">
        <f t="shared" ref="AF527:AF530" si="749">_xlfn.POISSON.DIST(4,K527,FALSE) * _xlfn.POISSON.DIST(2,L527,FALSE)</f>
        <v>4.9005706916620444E-3</v>
      </c>
      <c r="AG527" s="13">
        <f t="shared" ref="AG527:AG530" si="750">_xlfn.POISSON.DIST(4,K527,FALSE) * _xlfn.POISSON.DIST(3,L527,FALSE)</f>
        <v>2.6334379837601122E-3</v>
      </c>
      <c r="AH527" s="13">
        <f t="shared" ref="AH527:AH530" si="751">_xlfn.POISSON.DIST(0,K527,FALSE) * _xlfn.POISSON.DIST(4,L527,FALSE)</f>
        <v>1.9190648498185994E-2</v>
      </c>
      <c r="AI527" s="13">
        <f t="shared" ref="AI527:AI530" si="752">_xlfn.POISSON.DIST(1,K527,FALSE) * _xlfn.POISSON.DIST(4,L527,FALSE)</f>
        <v>2.0598483478932693E-2</v>
      </c>
      <c r="AJ527" s="13">
        <f t="shared" ref="AJ527:AJ530" si="753">_xlfn.POISSON.DIST(2,K527,FALSE) * _xlfn.POISSON.DIST(4,L527,FALSE)</f>
        <v>1.1054798947309418E-2</v>
      </c>
      <c r="AK527" s="13">
        <f t="shared" ref="AK527:AK530" si="754">_xlfn.POISSON.DIST(3,K527,FALSE) * _xlfn.POISSON.DIST(4,L527,FALSE)</f>
        <v>3.955261395510775E-3</v>
      </c>
      <c r="AL527" s="13">
        <f t="shared" ref="AL527:AL530" si="755">_xlfn.POISSON.DIST(5,K527,FALSE) * _xlfn.POISSON.DIST(5,L527,FALSE)</f>
        <v>7.3462224586818864E-5</v>
      </c>
      <c r="AM527" s="13">
        <f t="shared" ref="AM527:AM530" si="756">_xlfn.POISSON.DIST(5,K527,FALSE) * _xlfn.POISSON.DIST(0,L527,FALSE)</f>
        <v>8.0957457936019922E-4</v>
      </c>
      <c r="AN527" s="13">
        <f t="shared" ref="AN527:AN530" si="757">_xlfn.POISSON.DIST(5,K527,FALSE) * _xlfn.POISSON.DIST(1,L527,FALSE)</f>
        <v>1.305132350157386E-3</v>
      </c>
      <c r="AO527" s="13">
        <f t="shared" ref="AO527:AO530" si="758">_xlfn.POISSON.DIST(5,K527,FALSE) * _xlfn.POISSON.DIST(2,L527,FALSE)</f>
        <v>1.0520157715262646E-3</v>
      </c>
      <c r="AP527" s="13">
        <f t="shared" ref="AP527:AP530" si="759">_xlfn.POISSON.DIST(5,K527,FALSE) * _xlfn.POISSON.DIST(3,L527,FALSE)</f>
        <v>5.6532564604478113E-4</v>
      </c>
      <c r="AQ527" s="13">
        <f t="shared" ref="AQ527:AQ530" si="760">_xlfn.POISSON.DIST(5,K527,FALSE) * _xlfn.POISSON.DIST(4,L527,FALSE)</f>
        <v>2.2784336608301282E-4</v>
      </c>
      <c r="AR527" s="13">
        <f t="shared" ref="AR527:AR530" si="761">_xlfn.POISSON.DIST(0,K527,FALSE) * _xlfn.POISSON.DIST(5,L527,FALSE)</f>
        <v>6.1875302940652358E-3</v>
      </c>
      <c r="AS527" s="13">
        <f t="shared" ref="AS527:AS530" si="762">_xlfn.POISSON.DIST(1,K527,FALSE) * _xlfn.POISSON.DIST(5,L527,FALSE)</f>
        <v>6.6414504204871426E-3</v>
      </c>
      <c r="AT527" s="13">
        <f t="shared" ref="AT527:AT530" si="763">_xlfn.POISSON.DIST(2,K527,FALSE) * _xlfn.POISSON.DIST(5,L527,FALSE)</f>
        <v>3.5643351702128899E-3</v>
      </c>
      <c r="AU527" s="13">
        <f t="shared" ref="AU527:AU530" si="764">_xlfn.POISSON.DIST(3,K527,FALSE) * _xlfn.POISSON.DIST(5,L527,FALSE)</f>
        <v>1.2752721570604044E-3</v>
      </c>
      <c r="AV527" s="13">
        <f t="shared" ref="AV527:AV530" si="765">_xlfn.POISSON.DIST(4,K527,FALSE) * _xlfn.POISSON.DIST(5,L527,FALSE)</f>
        <v>3.4220668025932864E-4</v>
      </c>
      <c r="AW527" s="13">
        <f t="shared" ref="AW527:AW530" si="766">_xlfn.POISSON.DIST(6,K527,FALSE) * _xlfn.POISSON.DIST(6,L527,FALSE)</f>
        <v>3.5310580974009887E-6</v>
      </c>
      <c r="AX527" s="13">
        <f t="shared" ref="AX527:AX530" si="767">_xlfn.POISSON.DIST(6,K527,FALSE) * _xlfn.POISSON.DIST(0,L527,FALSE)</f>
        <v>1.4482755841116446E-4</v>
      </c>
      <c r="AY527" s="13">
        <f t="shared" ref="AY527:AY530" si="768">_xlfn.POISSON.DIST(6,K527,FALSE) * _xlfn.POISSON.DIST(1,L527,FALSE)</f>
        <v>2.3347957865240727E-4</v>
      </c>
      <c r="AZ527" s="13">
        <f t="shared" ref="AZ527:AZ530" si="769">_xlfn.POISSON.DIST(6,K527,FALSE) * _xlfn.POISSON.DIST(2,L527,FALSE)</f>
        <v>1.881986903795769E-4</v>
      </c>
      <c r="BA527" s="13">
        <f t="shared" ref="BA527:BA530" si="770">_xlfn.POISSON.DIST(6,K527,FALSE) * _xlfn.POISSON.DIST(3,L527,FALSE)</f>
        <v>1.0113303346133325E-4</v>
      </c>
      <c r="BB527" s="13">
        <f t="shared" ref="BB527:BB530" si="771">_xlfn.POISSON.DIST(6,K527,FALSE) * _xlfn.POISSON.DIST(4,L527,FALSE)</f>
        <v>4.0759677059106697E-5</v>
      </c>
      <c r="BC527" s="13">
        <f t="shared" ref="BC527:BC530" si="772">_xlfn.POISSON.DIST(6,K527,FALSE) * _xlfn.POISSON.DIST(5,L527,FALSE)</f>
        <v>1.3141907976865818E-5</v>
      </c>
      <c r="BD527" s="13">
        <f t="shared" ref="BD527:BD530" si="773">_xlfn.POISSON.DIST(0,K527,FALSE) * _xlfn.POISSON.DIST(6,L527,FALSE)</f>
        <v>1.6625081370402028E-3</v>
      </c>
      <c r="BE527" s="13">
        <f t="shared" ref="BE527:BE530" si="774">_xlfn.POISSON.DIST(1,K527,FALSE) * _xlfn.POISSON.DIST(6,L527,FALSE)</f>
        <v>1.7844705142533788E-3</v>
      </c>
      <c r="BF527" s="13">
        <f t="shared" ref="BF527:BF530" si="775">_xlfn.POISSON.DIST(2,K527,FALSE) * _xlfn.POISSON.DIST(6,L527,FALSE)</f>
        <v>9.5769005435030678E-4</v>
      </c>
      <c r="BG527" s="13">
        <f t="shared" ref="BG527:BG530" si="776">_xlfn.POISSON.DIST(3,K527,FALSE) * _xlfn.POISSON.DIST(6,L527,FALSE)</f>
        <v>3.4264888207291273E-4</v>
      </c>
      <c r="BH527" s="13">
        <f t="shared" ref="BH527:BH530" si="777">_xlfn.POISSON.DIST(4,K527,FALSE) * _xlfn.POISSON.DIST(6,L527,FALSE)</f>
        <v>9.1946441220066319E-5</v>
      </c>
      <c r="BI527" s="13">
        <f t="shared" ref="BI527:BI530" si="778">_xlfn.POISSON.DIST(5,K527,FALSE) * _xlfn.POISSON.DIST(6,L527,FALSE)</f>
        <v>1.9738335060404243E-5</v>
      </c>
      <c r="BJ527" s="14">
        <f t="shared" ref="BJ527:BJ530" si="779">SUM(N527,Q527,T527,W527,X527,Y527,AD527,AE527,AF527,AG527,AM527,AN527,AO527,AP527,AQ527,AX527,AY527,AZ527,BA527,BB527,BC527)</f>
        <v>0.25283398922920819</v>
      </c>
      <c r="BK527" s="14">
        <f t="shared" ref="BK527:BK530" si="780">SUM(M527,P527,S527,V527,AC527,AL527,AY527)</f>
        <v>0.24840573714219641</v>
      </c>
      <c r="BL527" s="14">
        <f t="shared" ref="BL527:BL530" si="781">SUM(O527,R527,U527,AA527,AB527,AH527,AI527,AJ527,AK527,AR527,AS527,AT527,AU527,AV527,BD527,BE527,BF527,BG527,BH527,BI527)</f>
        <v>0.44985249575795899</v>
      </c>
      <c r="BM527" s="14">
        <f t="shared" ref="BM527:BM530" si="782">SUM(S527:BI527)</f>
        <v>0.50129054279301999</v>
      </c>
      <c r="BN527" s="14">
        <f t="shared" ref="BN527:BN530" si="783">SUM(M527:R527)</f>
        <v>0.49718762565954083</v>
      </c>
    </row>
    <row r="528" spans="1:66" x14ac:dyDescent="0.25">
      <c r="A528" t="s">
        <v>340</v>
      </c>
      <c r="B528" t="s">
        <v>429</v>
      </c>
      <c r="C528" t="s">
        <v>431</v>
      </c>
      <c r="D528" s="22" t="s">
        <v>494</v>
      </c>
      <c r="E528" s="10">
        <f>VLOOKUP(A528,home!$A$2:$E$405,3,FALSE)</f>
        <v>1.3524</v>
      </c>
      <c r="F528" s="10">
        <f>VLOOKUP(B528,home!$B$2:$E$405,3,FALSE)</f>
        <v>0.78290000000000004</v>
      </c>
      <c r="G528" s="10">
        <f>VLOOKUP(C528,away!$B$2:$E$405,4,FALSE)</f>
        <v>0.82640000000000002</v>
      </c>
      <c r="H528" s="10">
        <f>VLOOKUP(A528,away!$A$2:$E$405,3,FALSE)</f>
        <v>1.1317999999999999</v>
      </c>
      <c r="I528" s="10">
        <f>VLOOKUP(C528,away!$B$2:$E$405,3,FALSE)</f>
        <v>1.4553</v>
      </c>
      <c r="J528" s="10">
        <f>VLOOKUP(B528,home!$B$2:$E$405,4,FALSE)</f>
        <v>1.3512999999999999</v>
      </c>
      <c r="K528" s="12">
        <f t="shared" si="728"/>
        <v>0.87498732854400008</v>
      </c>
      <c r="L528" s="12">
        <f t="shared" si="729"/>
        <v>2.2257377701019996</v>
      </c>
      <c r="M528" s="13">
        <f t="shared" si="730"/>
        <v>4.5016549117752575E-2</v>
      </c>
      <c r="N528" s="13">
        <f t="shared" si="731"/>
        <v>3.9388910052812087E-2</v>
      </c>
      <c r="O528" s="13">
        <f t="shared" si="732"/>
        <v>0.10019503365103376</v>
      </c>
      <c r="P528" s="13">
        <f t="shared" si="733"/>
        <v>8.7669384827694222E-2</v>
      </c>
      <c r="Q528" s="13">
        <f t="shared" si="734"/>
        <v>1.723239859068498E-2</v>
      </c>
      <c r="R528" s="13">
        <f t="shared" si="735"/>
        <v>0.11150393538687335</v>
      </c>
      <c r="S528" s="13">
        <f t="shared" si="736"/>
        <v>4.2683863971679621E-2</v>
      </c>
      <c r="T528" s="13">
        <f t="shared" si="737"/>
        <v>3.8354800412740024E-2</v>
      </c>
      <c r="U528" s="13">
        <f t="shared" si="738"/>
        <v>9.756453054630311E-2</v>
      </c>
      <c r="V528" s="13">
        <f t="shared" si="739"/>
        <v>9.2362775956948001E-3</v>
      </c>
      <c r="W528" s="13">
        <f t="shared" si="740"/>
        <v>5.0260434690896144E-3</v>
      </c>
      <c r="X528" s="13">
        <f t="shared" si="741"/>
        <v>1.1186654783327237E-2</v>
      </c>
      <c r="Y528" s="13">
        <f t="shared" si="742"/>
        <v>1.2449280036171817E-2</v>
      </c>
      <c r="Z528" s="13">
        <f t="shared" si="743"/>
        <v>8.2726173501858985E-2</v>
      </c>
      <c r="AA528" s="13">
        <f t="shared" si="744"/>
        <v>7.2384353553059042E-2</v>
      </c>
      <c r="AB528" s="13">
        <f t="shared" si="745"/>
        <v>3.1667696071887762E-2</v>
      </c>
      <c r="AC528" s="13">
        <f t="shared" si="746"/>
        <v>1.1242237449086419E-3</v>
      </c>
      <c r="AD528" s="13">
        <f t="shared" si="747"/>
        <v>1.0994310870411849E-3</v>
      </c>
      <c r="AE528" s="13">
        <f t="shared" si="748"/>
        <v>2.4470452960518641E-3</v>
      </c>
      <c r="AF528" s="13">
        <f t="shared" si="749"/>
        <v>2.723240570286532E-3</v>
      </c>
      <c r="AG528" s="13">
        <f t="shared" si="750"/>
        <v>2.0204064647869478E-3</v>
      </c>
      <c r="AH528" s="13">
        <f t="shared" si="751"/>
        <v>4.6031692234774706E-2</v>
      </c>
      <c r="AI528" s="13">
        <f t="shared" si="752"/>
        <v>4.0277147416865111E-2</v>
      </c>
      <c r="AJ528" s="13">
        <f t="shared" si="753"/>
        <v>1.7620996809827837E-2</v>
      </c>
      <c r="AK528" s="13">
        <f t="shared" si="754"/>
        <v>5.1393829749712032E-3</v>
      </c>
      <c r="AL528" s="13">
        <f t="shared" si="755"/>
        <v>8.7576685513603269E-5</v>
      </c>
      <c r="AM528" s="13">
        <f t="shared" si="756"/>
        <v>1.9239765395367856E-4</v>
      </c>
      <c r="AN528" s="13">
        <f t="shared" si="757"/>
        <v>4.2822672528371669E-4</v>
      </c>
      <c r="AO528" s="13">
        <f t="shared" si="758"/>
        <v>4.7656019831553061E-4</v>
      </c>
      <c r="AP528" s="13">
        <f t="shared" si="759"/>
        <v>3.5356601103939193E-4</v>
      </c>
      <c r="AQ528" s="13">
        <f t="shared" si="760"/>
        <v>1.967363062486689E-4</v>
      </c>
      <c r="AR528" s="13">
        <f t="shared" si="761"/>
        <v>2.0490895205729796E-2</v>
      </c>
      <c r="AS528" s="13">
        <f t="shared" si="762"/>
        <v>1.7929273655536572E-2</v>
      </c>
      <c r="AT528" s="13">
        <f t="shared" si="763"/>
        <v>7.8439436292961316E-3</v>
      </c>
      <c r="AU528" s="13">
        <f t="shared" si="764"/>
        <v>2.2877837604825171E-3</v>
      </c>
      <c r="AV528" s="13">
        <f t="shared" si="765"/>
        <v>5.0044545021773589E-4</v>
      </c>
      <c r="AW528" s="13">
        <f t="shared" si="766"/>
        <v>4.7376367967248046E-6</v>
      </c>
      <c r="AX528" s="13">
        <f t="shared" si="767"/>
        <v>2.8057584875177016E-5</v>
      </c>
      <c r="AY528" s="13">
        <f t="shared" si="768"/>
        <v>6.2448826394524083E-5</v>
      </c>
      <c r="AZ528" s="13">
        <f t="shared" si="769"/>
        <v>6.9497355802417465E-5</v>
      </c>
      <c r="BA528" s="13">
        <f t="shared" si="770"/>
        <v>5.1560963243885975E-5</v>
      </c>
      <c r="BB528" s="13">
        <f t="shared" si="771"/>
        <v>2.8690295838689495E-5</v>
      </c>
      <c r="BC528" s="13">
        <f t="shared" si="772"/>
        <v>1.2771415016714286E-5</v>
      </c>
      <c r="BD528" s="13">
        <f t="shared" si="773"/>
        <v>7.6012265670991263E-3</v>
      </c>
      <c r="BE528" s="13">
        <f t="shared" si="774"/>
        <v>6.6509769276037458E-3</v>
      </c>
      <c r="BF528" s="13">
        <f t="shared" si="775"/>
        <v>2.909760267045891E-3</v>
      </c>
      <c r="BG528" s="13">
        <f t="shared" si="776"/>
        <v>8.4866778758865369E-4</v>
      </c>
      <c r="BH528" s="13">
        <f t="shared" si="777"/>
        <v>1.8564339007088571E-4</v>
      </c>
      <c r="BI528" s="13">
        <f t="shared" si="778"/>
        <v>3.2487122787995221E-5</v>
      </c>
      <c r="BJ528" s="14">
        <f t="shared" si="779"/>
        <v>0.1338287240990047</v>
      </c>
      <c r="BK528" s="14">
        <f t="shared" si="780"/>
        <v>0.18588032476963798</v>
      </c>
      <c r="BL528" s="14">
        <f t="shared" si="781"/>
        <v>0.58966587240905499</v>
      </c>
      <c r="BM528" s="14">
        <f t="shared" si="782"/>
        <v>0.59103717196310812</v>
      </c>
      <c r="BN528" s="14">
        <f t="shared" si="783"/>
        <v>0.40100621162685096</v>
      </c>
    </row>
    <row r="529" spans="1:66" x14ac:dyDescent="0.25">
      <c r="A529" t="s">
        <v>340</v>
      </c>
      <c r="B529" t="s">
        <v>377</v>
      </c>
      <c r="C529" t="s">
        <v>356</v>
      </c>
      <c r="D529" s="22" t="s">
        <v>494</v>
      </c>
      <c r="E529" s="10">
        <f>VLOOKUP(A529,home!$A$2:$E$405,3,FALSE)</f>
        <v>1.3524</v>
      </c>
      <c r="F529" s="10">
        <f>VLOOKUP(B529,home!$B$2:$E$405,3,FALSE)</f>
        <v>0.47849999999999998</v>
      </c>
      <c r="G529" s="10">
        <f>VLOOKUP(C529,away!$B$2:$E$405,4,FALSE)</f>
        <v>1.1309</v>
      </c>
      <c r="H529" s="10">
        <f>VLOOKUP(A529,away!$A$2:$E$405,3,FALSE)</f>
        <v>1.1317999999999999</v>
      </c>
      <c r="I529" s="10">
        <f>VLOOKUP(C529,away!$B$2:$E$405,3,FALSE)</f>
        <v>0.98750000000000004</v>
      </c>
      <c r="J529" s="10">
        <f>VLOOKUP(B529,home!$B$2:$E$405,4,FALSE)</f>
        <v>0.98750000000000004</v>
      </c>
      <c r="K529" s="12">
        <f t="shared" si="728"/>
        <v>0.73183185305999998</v>
      </c>
      <c r="L529" s="12">
        <f t="shared" si="729"/>
        <v>1.10368184375</v>
      </c>
      <c r="M529" s="13">
        <f t="shared" si="730"/>
        <v>0.15953152987757874</v>
      </c>
      <c r="N529" s="13">
        <f t="shared" si="731"/>
        <v>0.11675025513180519</v>
      </c>
      <c r="O529" s="13">
        <f t="shared" si="732"/>
        <v>0.17607205303154433</v>
      </c>
      <c r="P529" s="13">
        <f t="shared" si="733"/>
        <v>0.12885513684215366</v>
      </c>
      <c r="Q529" s="13">
        <f t="shared" si="734"/>
        <v>4.2720777779168377E-2</v>
      </c>
      <c r="R529" s="13">
        <f t="shared" si="735"/>
        <v>9.7163764061351326E-2</v>
      </c>
      <c r="S529" s="13">
        <f t="shared" si="736"/>
        <v>2.6019380468787968E-2</v>
      </c>
      <c r="T529" s="13">
        <f t="shared" si="737"/>
        <v>4.715014678574659E-2</v>
      </c>
      <c r="U529" s="13">
        <f t="shared" si="738"/>
        <v>7.110753750330337E-2</v>
      </c>
      <c r="V529" s="13">
        <f t="shared" si="739"/>
        <v>2.3351223934134258E-3</v>
      </c>
      <c r="W529" s="13">
        <f t="shared" si="740"/>
        <v>1.0421475322097758E-2</v>
      </c>
      <c r="X529" s="13">
        <f t="shared" si="741"/>
        <v>1.1501993098087979E-2</v>
      </c>
      <c r="Y529" s="13">
        <f t="shared" si="742"/>
        <v>6.3472704746487581E-3</v>
      </c>
      <c r="Z529" s="13">
        <f t="shared" si="743"/>
        <v>3.5745960754974063E-2</v>
      </c>
      <c r="AA529" s="13">
        <f t="shared" si="744"/>
        <v>2.6160032698722701E-2</v>
      </c>
      <c r="AB529" s="13">
        <f t="shared" si="745"/>
        <v>9.5723726030082119E-3</v>
      </c>
      <c r="AC529" s="13">
        <f t="shared" si="746"/>
        <v>1.1788128801927246E-4</v>
      </c>
      <c r="AD529" s="13">
        <f t="shared" si="747"/>
        <v>1.9066918991474651E-3</v>
      </c>
      <c r="AE529" s="13">
        <f t="shared" si="748"/>
        <v>2.1043812307142635E-3</v>
      </c>
      <c r="AF529" s="13">
        <f t="shared" si="749"/>
        <v>1.1612836783338064E-3</v>
      </c>
      <c r="AG529" s="13">
        <f t="shared" si="750"/>
        <v>4.2722923707341233E-4</v>
      </c>
      <c r="AH529" s="13">
        <f t="shared" si="751"/>
        <v>9.8630419681662342E-3</v>
      </c>
      <c r="AI529" s="13">
        <f t="shared" si="752"/>
        <v>7.2180882803716435E-3</v>
      </c>
      <c r="AJ529" s="13">
        <f t="shared" si="753"/>
        <v>2.6412134608875238E-3</v>
      </c>
      <c r="AK529" s="13">
        <f t="shared" si="754"/>
        <v>6.44308047136111E-4</v>
      </c>
      <c r="AL529" s="13">
        <f t="shared" si="755"/>
        <v>3.8085535844880024E-6</v>
      </c>
      <c r="AM529" s="13">
        <f t="shared" si="756"/>
        <v>2.7907557315351607E-4</v>
      </c>
      <c r="AN529" s="13">
        <f t="shared" si="757"/>
        <v>3.0801064312366066E-4</v>
      </c>
      <c r="AO529" s="13">
        <f t="shared" si="758"/>
        <v>1.6997287724867255E-4</v>
      </c>
      <c r="AP529" s="13">
        <f t="shared" si="759"/>
        <v>6.2531992849769089E-5</v>
      </c>
      <c r="AQ529" s="13">
        <f t="shared" si="760"/>
        <v>1.725385629044875E-5</v>
      </c>
      <c r="AR529" s="13">
        <f t="shared" si="761"/>
        <v>2.1771320688818672E-3</v>
      </c>
      <c r="AS529" s="13">
        <f t="shared" si="762"/>
        <v>1.5932945963261684E-3</v>
      </c>
      <c r="AT529" s="13">
        <f t="shared" si="763"/>
        <v>5.8301186844993212E-4</v>
      </c>
      <c r="AU529" s="13">
        <f t="shared" si="764"/>
        <v>1.4222221868122895E-4</v>
      </c>
      <c r="AV529" s="13">
        <f t="shared" si="765"/>
        <v>2.6020687460947081E-5</v>
      </c>
      <c r="AW529" s="13">
        <f t="shared" si="766"/>
        <v>8.5450139486614594E-8</v>
      </c>
      <c r="AX529" s="13">
        <f t="shared" si="767"/>
        <v>3.4039398974119866E-5</v>
      </c>
      <c r="AY529" s="13">
        <f t="shared" si="768"/>
        <v>3.7568666619898479E-5</v>
      </c>
      <c r="AZ529" s="13">
        <f t="shared" si="769"/>
        <v>2.0731927621139317E-5</v>
      </c>
      <c r="BA529" s="13">
        <f t="shared" si="770"/>
        <v>7.6271507004635285E-6</v>
      </c>
      <c r="BB529" s="13">
        <f t="shared" si="771"/>
        <v>2.1044869369116738E-6</v>
      </c>
      <c r="BC529" s="13">
        <f t="shared" si="772"/>
        <v>4.6453680453569323E-7</v>
      </c>
      <c r="BD529" s="13">
        <f t="shared" si="773"/>
        <v>4.0047685597846544E-4</v>
      </c>
      <c r="BE529" s="13">
        <f t="shared" si="774"/>
        <v>2.930817196183631E-4</v>
      </c>
      <c r="BF529" s="13">
        <f t="shared" si="775"/>
        <v>1.0724326898315898E-4</v>
      </c>
      <c r="BG529" s="13">
        <f t="shared" si="776"/>
        <v>2.6161346756052426E-5</v>
      </c>
      <c r="BH529" s="13">
        <f t="shared" si="777"/>
        <v>4.7864267187567657E-6</v>
      </c>
      <c r="BI529" s="13">
        <f t="shared" si="778"/>
        <v>7.0057190702473205E-7</v>
      </c>
      <c r="BJ529" s="14">
        <f t="shared" si="779"/>
        <v>0.24143088574714672</v>
      </c>
      <c r="BK529" s="14">
        <f t="shared" si="780"/>
        <v>0.3169004280901575</v>
      </c>
      <c r="BL529" s="14">
        <f t="shared" si="781"/>
        <v>0.4057965432842533</v>
      </c>
      <c r="BM529" s="14">
        <f t="shared" si="782"/>
        <v>0.27874281793644951</v>
      </c>
      <c r="BN529" s="14">
        <f t="shared" si="783"/>
        <v>0.72109351672360167</v>
      </c>
    </row>
    <row r="530" spans="1:66" x14ac:dyDescent="0.25">
      <c r="A530" t="s">
        <v>340</v>
      </c>
      <c r="B530" t="s">
        <v>387</v>
      </c>
      <c r="C530" t="s">
        <v>413</v>
      </c>
      <c r="D530" s="22" t="s">
        <v>494</v>
      </c>
      <c r="E530" s="10">
        <f>VLOOKUP(A530,home!$A$2:$E$405,3,FALSE)</f>
        <v>1.3524</v>
      </c>
      <c r="F530" s="10">
        <f>VLOOKUP(B530,home!$B$2:$E$405,3,FALSE)</f>
        <v>1.0439000000000001</v>
      </c>
      <c r="G530" s="10">
        <f>VLOOKUP(C530,away!$B$2:$E$405,4,FALSE)</f>
        <v>0.6089</v>
      </c>
      <c r="H530" s="10">
        <f>VLOOKUP(A530,away!$A$2:$E$405,3,FALSE)</f>
        <v>1.1317999999999999</v>
      </c>
      <c r="I530" s="10">
        <f>VLOOKUP(C530,away!$B$2:$E$405,3,FALSE)</f>
        <v>1.5072000000000001</v>
      </c>
      <c r="J530" s="10">
        <f>VLOOKUP(B530,home!$B$2:$E$405,4,FALSE)</f>
        <v>1.0913999999999999</v>
      </c>
      <c r="K530" s="12">
        <f t="shared" si="728"/>
        <v>0.85962697220400008</v>
      </c>
      <c r="L530" s="12">
        <f t="shared" si="729"/>
        <v>1.8617635549439999</v>
      </c>
      <c r="M530" s="13">
        <f t="shared" si="730"/>
        <v>6.5783217449080625E-2</v>
      </c>
      <c r="N530" s="13">
        <f t="shared" si="731"/>
        <v>5.6549028037590522E-2</v>
      </c>
      <c r="O530" s="13">
        <f t="shared" si="732"/>
        <v>0.12247279677365451</v>
      </c>
      <c r="P530" s="13">
        <f t="shared" si="733"/>
        <v>0.10528091946789245</v>
      </c>
      <c r="Q530" s="13">
        <f t="shared" si="734"/>
        <v>2.4305534876516519E-2</v>
      </c>
      <c r="R530" s="13">
        <f t="shared" si="735"/>
        <v>0.11400769475262654</v>
      </c>
      <c r="S530" s="13">
        <f t="shared" si="736"/>
        <v>4.2123479337965113E-2</v>
      </c>
      <c r="T530" s="13">
        <f t="shared" si="737"/>
        <v>4.5251159016518772E-2</v>
      </c>
      <c r="U530" s="13">
        <f t="shared" si="738"/>
        <v>9.8004089448158221E-2</v>
      </c>
      <c r="V530" s="13">
        <f t="shared" si="739"/>
        <v>7.4905944569972262E-3</v>
      </c>
      <c r="W530" s="13">
        <f t="shared" si="740"/>
        <v>6.9645644512328743E-3</v>
      </c>
      <c r="X530" s="13">
        <f t="shared" si="741"/>
        <v>1.2966372271363923E-2</v>
      </c>
      <c r="Y530" s="13">
        <f t="shared" si="742"/>
        <v>1.2070159667330903E-2</v>
      </c>
      <c r="Z530" s="13">
        <f t="shared" si="743"/>
        <v>7.075179035787349E-2</v>
      </c>
      <c r="AA530" s="13">
        <f t="shared" si="744"/>
        <v>6.0820147323350955E-2</v>
      </c>
      <c r="AB530" s="13">
        <f t="shared" si="745"/>
        <v>2.6141319546286696E-2</v>
      </c>
      <c r="AC530" s="13">
        <f t="shared" si="746"/>
        <v>7.4925708863757051E-4</v>
      </c>
      <c r="AD530" s="13">
        <f t="shared" si="747"/>
        <v>1.4967318629832322E-3</v>
      </c>
      <c r="AE530" s="13">
        <f t="shared" si="748"/>
        <v>2.7865608340256181E-3</v>
      </c>
      <c r="AF530" s="13">
        <f t="shared" si="749"/>
        <v>2.5939587022116265E-3</v>
      </c>
      <c r="AG530" s="13">
        <f t="shared" si="750"/>
        <v>1.609779258269148E-3</v>
      </c>
      <c r="AH530" s="13">
        <f t="shared" si="751"/>
        <v>3.2930776183831771E-2</v>
      </c>
      <c r="AI530" s="13">
        <f t="shared" si="752"/>
        <v>2.8308183423234899E-2</v>
      </c>
      <c r="AJ530" s="13">
        <f t="shared" si="753"/>
        <v>1.2167239002355439E-2</v>
      </c>
      <c r="AK530" s="13">
        <f t="shared" si="754"/>
        <v>3.4864289412257416E-3</v>
      </c>
      <c r="AL530" s="13">
        <f t="shared" si="755"/>
        <v>4.7965106158365389E-5</v>
      </c>
      <c r="AM530" s="13">
        <f t="shared" si="756"/>
        <v>2.5732621591550569E-4</v>
      </c>
      <c r="AN530" s="13">
        <f t="shared" si="757"/>
        <v>4.7908057052313915E-4</v>
      </c>
      <c r="AO530" s="13">
        <f t="shared" si="758"/>
        <v>4.4596737304087962E-4</v>
      </c>
      <c r="AP530" s="13">
        <f t="shared" si="759"/>
        <v>2.7676193394054181E-4</v>
      </c>
      <c r="AQ530" s="13">
        <f t="shared" si="760"/>
        <v>1.2881632050157981E-4</v>
      </c>
      <c r="AR530" s="13">
        <f t="shared" si="761"/>
        <v>1.2261863787015173E-2</v>
      </c>
      <c r="AS530" s="13">
        <f t="shared" si="762"/>
        <v>1.0540628840809727E-2</v>
      </c>
      <c r="AT530" s="13">
        <f t="shared" si="763"/>
        <v>4.5305044277757119E-3</v>
      </c>
      <c r="AU530" s="13">
        <f t="shared" si="764"/>
        <v>1.298181267935217E-3</v>
      </c>
      <c r="AV530" s="13">
        <f t="shared" si="765"/>
        <v>2.7898790818177508E-4</v>
      </c>
      <c r="AW530" s="13">
        <f t="shared" si="766"/>
        <v>2.1323449769931288E-6</v>
      </c>
      <c r="AX530" s="13">
        <f t="shared" si="767"/>
        <v>3.6867425976026477E-5</v>
      </c>
      <c r="AY530" s="13">
        <f t="shared" si="768"/>
        <v>6.8638430046761821E-5</v>
      </c>
      <c r="AZ530" s="13">
        <f t="shared" si="769"/>
        <v>6.389426376481718E-5</v>
      </c>
      <c r="BA530" s="13">
        <f t="shared" si="770"/>
        <v>3.9652003882438559E-5</v>
      </c>
      <c r="BB530" s="13">
        <f t="shared" si="771"/>
        <v>1.8455663927205509E-5</v>
      </c>
      <c r="BC530" s="13">
        <f t="shared" si="772"/>
        <v>6.8720164963931776E-6</v>
      </c>
      <c r="BD530" s="13">
        <f t="shared" si="773"/>
        <v>3.8047818523920776E-3</v>
      </c>
      <c r="BE530" s="13">
        <f t="shared" si="774"/>
        <v>3.2706931036685281E-3</v>
      </c>
      <c r="BF530" s="13">
        <f t="shared" si="775"/>
        <v>1.4057880048575402E-3</v>
      </c>
      <c r="BG530" s="13">
        <f t="shared" si="776"/>
        <v>4.0281776205879647E-4</v>
      </c>
      <c r="BH530" s="13">
        <f t="shared" si="777"/>
        <v>8.6568253287148649E-5</v>
      </c>
      <c r="BI530" s="13">
        <f t="shared" si="778"/>
        <v>1.4883281092444115E-5</v>
      </c>
      <c r="BJ530" s="14">
        <f t="shared" si="779"/>
        <v>0.1684161811960585</v>
      </c>
      <c r="BK530" s="14">
        <f t="shared" si="780"/>
        <v>0.22154407133677814</v>
      </c>
      <c r="BL530" s="14">
        <f t="shared" si="781"/>
        <v>0.53623437388379891</v>
      </c>
      <c r="BM530" s="14">
        <f t="shared" si="782"/>
        <v>0.50848071933207795</v>
      </c>
      <c r="BN530" s="14">
        <f t="shared" si="783"/>
        <v>0.48839919135736121</v>
      </c>
    </row>
    <row r="531" spans="1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D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1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2021-05-11T16:47:38Z</dcterms:modified>
</cp:coreProperties>
</file>